
<file path=[Content_Types].xml><?xml version="1.0" encoding="utf-8"?>
<Types xmlns="http://schemas.openxmlformats.org/package/2006/content-types">
  <Default Extension="bin" ContentType="application/vnd.openxmlformats-officedocument.spreadsheetml.printerSettings"/>
  <Default Extension="png" ContentType="image/png"/>
  <Override PartName="/xl/charts/chart6.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72" windowWidth="17232" windowHeight="8256" tabRatio="792" activeTab="8"/>
  </bookViews>
  <sheets>
    <sheet name="avvertenza" sheetId="15" r:id="rId1"/>
    <sheet name="prezziario" sheetId="13" r:id="rId2"/>
    <sheet name="palizzata" sheetId="9" r:id="rId3"/>
    <sheet name="gradonata" sheetId="10" r:id="rId4"/>
    <sheet name="grata" sheetId="14" r:id="rId5"/>
    <sheet name="grata ves" sheetId="11" r:id="rId6"/>
    <sheet name="palificata doppia" sheetId="12" r:id="rId7"/>
    <sheet name="calc_peso_costo_tondini" sheetId="18" r:id="rId8"/>
    <sheet name="NP base " sheetId="8" r:id="rId9"/>
  </sheets>
  <definedNames>
    <definedName name="_xlnm.Print_Area" localSheetId="3">gradonata!$D$4:$I$37</definedName>
    <definedName name="_xlnm.Print_Area" localSheetId="4">grata!$D$4:$I$42</definedName>
    <definedName name="_xlnm.Print_Area" localSheetId="5">'grata ves'!$D$4:$I$41</definedName>
    <definedName name="_xlnm.Print_Area" localSheetId="6">'palificata doppia'!$D$4:$I$45</definedName>
    <definedName name="_xlnm.Print_Area" localSheetId="2">palizzata!$D$4:$I$42</definedName>
    <definedName name="_xlnm.Print_Area" localSheetId="1">prezziario!$E$4:$H$91</definedName>
  </definedNames>
  <calcPr calcId="125725"/>
</workbook>
</file>

<file path=xl/calcChain.xml><?xml version="1.0" encoding="utf-8"?>
<calcChain xmlns="http://schemas.openxmlformats.org/spreadsheetml/2006/main">
  <c r="I54" i="8"/>
  <c r="I55"/>
  <c r="I56"/>
  <c r="I59"/>
  <c r="I60"/>
  <c r="I61"/>
  <c r="I62"/>
  <c r="I40"/>
  <c r="I42"/>
  <c r="I36"/>
  <c r="I37"/>
  <c r="I38"/>
  <c r="I39"/>
  <c r="I24"/>
  <c r="I22"/>
  <c r="I23"/>
  <c r="I16"/>
  <c r="I20"/>
  <c r="I93"/>
  <c r="I94"/>
  <c r="I91"/>
  <c r="I92"/>
  <c r="I89"/>
  <c r="I90"/>
  <c r="E13" i="18"/>
  <c r="E11"/>
  <c r="J31"/>
  <c r="J32" s="1"/>
  <c r="J33" s="1"/>
  <c r="J34" s="1"/>
  <c r="J35" s="1"/>
  <c r="J36" s="1"/>
  <c r="J37" s="1"/>
  <c r="J38" s="1"/>
  <c r="J39" s="1"/>
  <c r="J41" s="1"/>
  <c r="J42" s="1"/>
  <c r="J43" s="1"/>
  <c r="J44" s="1"/>
  <c r="F30"/>
  <c r="H30" s="1"/>
  <c r="E14"/>
  <c r="E12"/>
  <c r="I25" i="12"/>
  <c r="G32"/>
  <c r="I35" i="8" l="1"/>
  <c r="I34"/>
  <c r="I45"/>
  <c r="I46"/>
  <c r="I44"/>
  <c r="I53"/>
  <c r="I58"/>
  <c r="I26"/>
  <c r="I17" i="12"/>
  <c r="I18" i="14"/>
  <c r="I9"/>
  <c r="I10"/>
  <c r="I11"/>
  <c r="I12"/>
  <c r="I13"/>
  <c r="I15"/>
  <c r="I16"/>
  <c r="I17"/>
  <c r="I19"/>
  <c r="I20"/>
  <c r="I25"/>
  <c r="I26"/>
  <c r="I22"/>
  <c r="I24"/>
  <c r="I23"/>
  <c r="I27"/>
  <c r="G29"/>
  <c r="I29"/>
  <c r="I30"/>
  <c r="I31"/>
  <c r="I32"/>
  <c r="I34"/>
  <c r="I36"/>
  <c r="H37"/>
  <c r="H38"/>
  <c r="H39"/>
  <c r="H40"/>
  <c r="I9" i="12"/>
  <c r="I10"/>
  <c r="I11"/>
  <c r="I12"/>
  <c r="I13"/>
  <c r="I15"/>
  <c r="I16"/>
  <c r="I18"/>
  <c r="I19"/>
  <c r="I20"/>
  <c r="I21"/>
  <c r="I28"/>
  <c r="I23"/>
  <c r="I29"/>
  <c r="I27"/>
  <c r="I26"/>
  <c r="I24"/>
  <c r="I30"/>
  <c r="I32"/>
  <c r="I33"/>
  <c r="I34"/>
  <c r="I35"/>
  <c r="I37"/>
  <c r="I39"/>
  <c r="H40"/>
  <c r="H41"/>
  <c r="H42"/>
  <c r="H43"/>
  <c r="I9" i="11"/>
  <c r="I10"/>
  <c r="I11"/>
  <c r="I12"/>
  <c r="I13"/>
  <c r="I15"/>
  <c r="I16"/>
  <c r="I17"/>
  <c r="I18"/>
  <c r="I19"/>
  <c r="I24"/>
  <c r="I25"/>
  <c r="I21"/>
  <c r="I23"/>
  <c r="I22"/>
  <c r="I26"/>
  <c r="G28"/>
  <c r="I28"/>
  <c r="I29"/>
  <c r="I30"/>
  <c r="I31"/>
  <c r="I33"/>
  <c r="I35"/>
  <c r="H36"/>
  <c r="H37"/>
  <c r="H38"/>
  <c r="H39"/>
  <c r="I16" i="10"/>
  <c r="I9"/>
  <c r="I10"/>
  <c r="I11"/>
  <c r="I12"/>
  <c r="I13"/>
  <c r="I15"/>
  <c r="I17"/>
  <c r="I21"/>
  <c r="I19"/>
  <c r="I20"/>
  <c r="I22"/>
  <c r="G24"/>
  <c r="I24"/>
  <c r="I25"/>
  <c r="I26"/>
  <c r="I27"/>
  <c r="I29"/>
  <c r="I31"/>
  <c r="H32"/>
  <c r="H33"/>
  <c r="H34"/>
  <c r="H35"/>
  <c r="I9" i="9"/>
  <c r="I10"/>
  <c r="I11"/>
  <c r="I12"/>
  <c r="I13"/>
  <c r="I15"/>
  <c r="I16"/>
  <c r="I17"/>
  <c r="I18"/>
  <c r="I26"/>
  <c r="I24"/>
  <c r="I25"/>
  <c r="I22"/>
  <c r="I20"/>
  <c r="I21"/>
  <c r="I23"/>
  <c r="I27"/>
  <c r="G29"/>
  <c r="I29"/>
  <c r="I30"/>
  <c r="I31"/>
  <c r="I32"/>
  <c r="I34"/>
  <c r="I36"/>
  <c r="H37"/>
  <c r="H38"/>
  <c r="H39"/>
  <c r="H40"/>
  <c r="I17" i="8"/>
  <c r="I18"/>
  <c r="I49"/>
  <c r="I51"/>
  <c r="I50"/>
  <c r="I25"/>
  <c r="I27"/>
  <c r="I29"/>
  <c r="I30"/>
  <c r="I28"/>
  <c r="I9"/>
  <c r="I10"/>
  <c r="I11"/>
  <c r="I12"/>
  <c r="I13"/>
  <c r="I19"/>
  <c r="I15"/>
  <c r="I31"/>
  <c r="I57"/>
  <c r="I52"/>
  <c r="I47"/>
  <c r="I41"/>
  <c r="I33"/>
  <c r="I21"/>
  <c r="I43"/>
  <c r="I78"/>
  <c r="I85"/>
  <c r="I81"/>
  <c r="I84"/>
  <c r="I82"/>
  <c r="I83"/>
  <c r="I74"/>
  <c r="I71"/>
  <c r="I72"/>
  <c r="I88"/>
  <c r="I79"/>
  <c r="I86"/>
  <c r="I75"/>
  <c r="I80"/>
  <c r="I73"/>
  <c r="I77"/>
  <c r="I76"/>
  <c r="I87"/>
  <c r="I69" l="1"/>
  <c r="G102" s="1"/>
  <c r="I102" s="1"/>
  <c r="I100"/>
  <c r="I103" l="1"/>
  <c r="H112" s="1"/>
  <c r="H110"/>
  <c r="H113"/>
  <c r="I105"/>
  <c r="I104"/>
  <c r="H111"/>
  <c r="I107" l="1"/>
  <c r="I109" s="1"/>
</calcChain>
</file>

<file path=xl/sharedStrings.xml><?xml version="1.0" encoding="utf-8"?>
<sst xmlns="http://schemas.openxmlformats.org/spreadsheetml/2006/main" count="789" uniqueCount="210">
  <si>
    <t xml:space="preserve">PALIZZATA </t>
  </si>
  <si>
    <t>m³</t>
  </si>
  <si>
    <t xml:space="preserve"> </t>
  </si>
  <si>
    <t>ANALISI PREZZI</t>
  </si>
  <si>
    <t>OGGETTO</t>
  </si>
  <si>
    <t>u.m.</t>
  </si>
  <si>
    <t>QUANTITA'</t>
  </si>
  <si>
    <t>PREZZO ELEMENTARE</t>
  </si>
  <si>
    <t>IMPORTO</t>
  </si>
  <si>
    <t>A) Manodopera</t>
  </si>
  <si>
    <t>operaio comune</t>
  </si>
  <si>
    <t>ora</t>
  </si>
  <si>
    <t>operaio specializzato</t>
  </si>
  <si>
    <t>operaio qualificato</t>
  </si>
  <si>
    <t>B) Noli a caldo</t>
  </si>
  <si>
    <t>C) Materiali</t>
  </si>
  <si>
    <t>Legname scortecciato di castagno</t>
  </si>
  <si>
    <t>cad</t>
  </si>
  <si>
    <t>PER SPESE GENERALI IL 14 % (ex delibera 37/2000 autorità vigilanza LLPP)</t>
  </si>
  <si>
    <t>PER UTILE D'IMPRESA IL 10 % (ex delibera 37/2000 autorità vigilanza LLPP)</t>
  </si>
  <si>
    <t xml:space="preserve">TOTALE  </t>
  </si>
  <si>
    <t>Arrotondamento</t>
  </si>
  <si>
    <t>PREZZO DI APPLICAZIONE PER METRO CUBO</t>
  </si>
  <si>
    <t>GRATA VESUVIO</t>
  </si>
  <si>
    <t xml:space="preserve">tipologia </t>
  </si>
  <si>
    <t xml:space="preserve">descrizione tipologia </t>
  </si>
  <si>
    <t xml:space="preserve">incidenza  manodopera </t>
  </si>
  <si>
    <t xml:space="preserve">incidenza noli </t>
  </si>
  <si>
    <t>incidenza materiali</t>
  </si>
  <si>
    <t>incidenza  sicurezza</t>
  </si>
  <si>
    <t xml:space="preserve">Escavatore semovente con operatore da 45-90 Kw con martello demolitore </t>
  </si>
  <si>
    <t>Pertiche di castagno scortecciato diametro cm 8-10, lunghezza m 1,80</t>
  </si>
  <si>
    <t>Pertiche di castagno scortecciato  diametro cm 12, lunghezza 1,8 m</t>
  </si>
  <si>
    <t>Pertiche di castagno scortecciato diametro cm 15, lunghezza 2 m</t>
  </si>
  <si>
    <t>Pertiche di castagno scortecciato  diametro cm 15-20, lunghezza 3 m</t>
  </si>
  <si>
    <t>Pertiche di castagno scortecciato  diametro cm 15-20, lunghezza 4 m</t>
  </si>
  <si>
    <t>miscuglio bilanciato di leguminose e graminacee per inerbimento e consolidamento terreno nudo</t>
  </si>
  <si>
    <t>Talee salice o tamerice diametro non inferiore a 1 cm e lunghezza maggiore di 100 cm</t>
  </si>
  <si>
    <t>Astoni (ø cm 2-5, lunghezza m 1,5-3)</t>
  </si>
  <si>
    <t>Motosega portatile, escl. op.</t>
  </si>
  <si>
    <t>Motodecespugliatore portatile, escl. op.</t>
  </si>
  <si>
    <t>Autocarro leggero da 3,5 a 7 t di portata utile, con op.</t>
  </si>
  <si>
    <t>Autobotte funzionante della portata di 5-8 t, con op.</t>
  </si>
  <si>
    <t>Palo zincato ø mm 50, altezza m 3, spessore mm 2, compresi attacchi e bulloniera</t>
  </si>
  <si>
    <t>Ferro tondino per c.l.s. lavorato</t>
  </si>
  <si>
    <t>Dischi in fibra naturale (cocco e similari) per pacciamatura, diametro minimo cm 40</t>
  </si>
  <si>
    <t xml:space="preserve">Arbusti in vaso </t>
  </si>
  <si>
    <t>100 kg</t>
  </si>
  <si>
    <t>sostanza vegetale secca composta da miscuglio variamente bilanciato di paglia, fieno, segatura .</t>
  </si>
  <si>
    <t xml:space="preserve">Motocompressore con martello demolitore e perforatore da lt 2000, con operatore </t>
  </si>
  <si>
    <t>Barra di acciaio munita di asola diametro mm 16, lunghezza cm 60</t>
  </si>
  <si>
    <t>t</t>
  </si>
  <si>
    <t xml:space="preserve">D) Sicurezza </t>
  </si>
  <si>
    <t>Tabelle monitorie per intervento in corso divieto di transito cm 20x30 (bianco e nero)</t>
  </si>
  <si>
    <t>SOMMANO</t>
  </si>
  <si>
    <t xml:space="preserve">SOMMANO </t>
  </si>
  <si>
    <t xml:space="preserve">Compressore con pistola </t>
  </si>
  <si>
    <t>SOMMANO 2% di (A( MO)+B(noli))</t>
  </si>
  <si>
    <t>Ragno meccanico potenza fino a kW 50</t>
  </si>
  <si>
    <t>trento 2012</t>
  </si>
  <si>
    <t>Escavatore cingolato potenza fino a 60 kW</t>
  </si>
  <si>
    <t>Escavatore cingolato potenza oltre 60 kW fino a 80 kW</t>
  </si>
  <si>
    <t>Escavatore cingolato potenza oltre 80 kW fino a 110 kW</t>
  </si>
  <si>
    <t>Escavatore cingolato potenza oltre 110 kW fino a 155 kW</t>
  </si>
  <si>
    <t>Autocarro a cassa ribaltabile P.T.T. fino a  3,50 t</t>
  </si>
  <si>
    <t>Autocarro a cassa ribaltabile P.T.T. oltre 3.50 t fino a 7.50 t</t>
  </si>
  <si>
    <t>Motosega a scoppio cilindrata oltre 51 cm³ fino a 61 cm³</t>
  </si>
  <si>
    <t>Motosega a scoppio cilindrata fino a 51 cm³</t>
  </si>
  <si>
    <t>Motosega a scoppio cilindrata oltre  61 cm³</t>
  </si>
  <si>
    <t>Martello perforatore ad aria modificato per chiodature peso fino a 15 kg</t>
  </si>
  <si>
    <t>Motocompressore produzione aria oltre 6 m³/min fino a 8 m³/min e pressione 7 bar</t>
  </si>
  <si>
    <t>Motocompressore produzione aria oltre 8 m³/min fino a 11 m³/min e pressione 7 bar</t>
  </si>
  <si>
    <t>Motocompressore produzione aria oltre 11 m³/min fino a 14 m³/min e pressione 7 bar</t>
  </si>
  <si>
    <t>bolzano - STRA 2012</t>
  </si>
  <si>
    <t>Elicottero
a) carico utile 800 kg / H=2500 m</t>
  </si>
  <si>
    <t>Escavatore tipo "ragno" a due ruote e due piedi telescopici potenza ca. 55 kW</t>
  </si>
  <si>
    <t>Martello demolitore pneumatico, manuale, con tubo flessibile e fioretto (escluso
l'operatore).
peso oltre 10,00 fino a 20,00 kg</t>
  </si>
  <si>
    <t>Motosega trasportabile con motore a scoppio, barra 40 cm (escluso l'operatore)</t>
  </si>
  <si>
    <t>Trapano elettrico per calcestruzzo e muratura (0,75 kW) (escluso l'operatore)</t>
  </si>
  <si>
    <t>min</t>
  </si>
  <si>
    <t>PALIFICATA A DOPPIA PARETE</t>
  </si>
  <si>
    <t xml:space="preserve">Arbusti in vaso H 150 cm </t>
  </si>
  <si>
    <t>ELENCO PREZZI UNITARI</t>
  </si>
  <si>
    <t>DESCRIZIONE</t>
  </si>
  <si>
    <t>RIF. PREZZIARI</t>
  </si>
  <si>
    <t>operaio specializzato - agricolo</t>
  </si>
  <si>
    <t>operaio qualificato - agricolo</t>
  </si>
  <si>
    <t>operaio comune - agricolo</t>
  </si>
  <si>
    <t>R_puglia_for_2009</t>
  </si>
  <si>
    <t>B) Noli a caldo (se a freddo è specificato nella voce)</t>
  </si>
  <si>
    <t>Argano di potenza fino a 3 kW munito di funi e ogni altro accessorio per il corretto funzionamento, escluso operatore. H.10</t>
  </si>
  <si>
    <t>veneto_agrofor_2009</t>
  </si>
  <si>
    <t>Autobotte per innaffiamento, capacità 2,50 - 3,50 m3</t>
  </si>
  <si>
    <t>Autocarro con cassa per trasporto materiale di scavo, massi, inerti ecc. con cassa ribaltabile a 3 lati. portata oltre 4,0 fino a 8,00 t</t>
  </si>
  <si>
    <t>Cippatrice, compreso carburante ed ogni altro onere per il suo funzionamento, esclusi operatori. Parametri di riferimento: cippatrice fino alla misura diametro 25 cm del materiale da cippare - H.5.2.</t>
  </si>
  <si>
    <t>Compressore d'aria, gommato, di tipo silenziato, con motore Diesel, pressione d'esercizio da 6 a 8 bar.oltre 6,00 fino a 10,00 m3/min</t>
  </si>
  <si>
    <t>decespugliatore oltre a 2 kW. H.26</t>
  </si>
  <si>
    <t>Elicottero per il trasporto di materiali, compreso l'operatore addetto continuativamente alla manovra e le autorizzazioni al volo. Esempio: AS 350 ECUREIL B3 con portata massima al gancio fino a 1400 Kg.(escluso il trasferimento). H.47</t>
  </si>
  <si>
    <t>Generatore con trapano</t>
  </si>
  <si>
    <t>Gru a cavo "blonden" comprensivo di un operatore. H.18</t>
  </si>
  <si>
    <t>idroseminatrice, con cisterna &gt;1m3. H.78</t>
  </si>
  <si>
    <t>Impianto a fune a stazione motrice mobile medio/pesanti. H.20</t>
  </si>
  <si>
    <r>
      <t xml:space="preserve">Martello demolitore pneumatico, manuale, con tubo flessibile e fioretto </t>
    </r>
    <r>
      <rPr>
        <sz val="10"/>
        <color indexed="36"/>
        <rFont val="Garamond"/>
        <family val="1"/>
      </rPr>
      <t xml:space="preserve">(escluso l'operatore). </t>
    </r>
    <r>
      <rPr>
        <sz val="10"/>
        <color indexed="17"/>
        <rFont val="Garamond"/>
        <family val="1"/>
      </rPr>
      <t>peso oltre 10,00 fino a 20,00 kg</t>
    </r>
  </si>
  <si>
    <t>Motocarriola cingolata larghezza 60-70 cm. H. 42</t>
  </si>
  <si>
    <t>Motoscortecciatore (montato su motosega), escluso operatore. H.6.</t>
  </si>
  <si>
    <r>
      <t xml:space="preserve">Motosega trasportabile con motore a scoppio, barra 40 cm </t>
    </r>
    <r>
      <rPr>
        <sz val="10"/>
        <color indexed="36"/>
        <rFont val="Garamond"/>
        <family val="1"/>
      </rPr>
      <t>(escluso l'operatore)</t>
    </r>
  </si>
  <si>
    <r>
      <t xml:space="preserve">Nolo di gruppo elettrogeno completo di tutti gli accessori, comprese installazioni, spostamenti, esercizio, sorveglianza ecc. </t>
    </r>
    <r>
      <rPr>
        <sz val="10"/>
        <color indexed="36"/>
        <rFont val="Garamond"/>
        <family val="1"/>
      </rPr>
      <t>escluso operatore</t>
    </r>
    <r>
      <rPr>
        <sz val="10"/>
        <color indexed="10"/>
        <rFont val="Garamond"/>
        <family val="1"/>
      </rPr>
      <t>, per produzione di energia indicata nei tipi. fino a 10 KW</t>
    </r>
  </si>
  <si>
    <t>trento 2013</t>
  </si>
  <si>
    <t>Pompa completa di motore, tubazioni ed accessori,
comprese installazioni, spostamenti, esercizio, sorveglianza ecc. escluso operatore, della potenza adeguata per una bocca aspirante indicata nei tipi. Oltre mm 100 fino a mm 150. H.14</t>
  </si>
  <si>
    <t>Pompa irroratrice a zaino per trattamenti antiparassitari, escluso operatore. H.9</t>
  </si>
  <si>
    <r>
      <t xml:space="preserve">Trapano elettrico per calcestruzzo e muratura (0,75 kW) </t>
    </r>
    <r>
      <rPr>
        <sz val="10"/>
        <color indexed="36"/>
        <rFont val="Garamond"/>
        <family val="1"/>
      </rPr>
      <t>(escluso l'operatore)</t>
    </r>
  </si>
  <si>
    <t>Verricello idraulico con motore autonomo. H. 44</t>
  </si>
  <si>
    <t>Trattore/trattrice forestale munito di scudo e verricello con potenza minima di 59 kW compreso operatore ed ogni altro onere. H.50</t>
  </si>
  <si>
    <t>Trattore/trattrice forestale munito di trivella idraulica con potenza minima di 59 kW compreso operatore ed ogni altro onere. H.52</t>
  </si>
  <si>
    <t>Astoni per produzione di biomassa. I.2.3.10</t>
  </si>
  <si>
    <t>Fune di fili di acciaio zincato e anima in acciaio (ø mm 16-18)</t>
  </si>
  <si>
    <t>m</t>
  </si>
  <si>
    <t>Manuale_R_Lazio III</t>
  </si>
  <si>
    <t>Ferro tondo FeB44K ad aderenza migliorata per struttura in cemento armato (esclusa lavorazione )</t>
  </si>
  <si>
    <t>kg</t>
  </si>
  <si>
    <t>Filo di ferro diam. 3 mm</t>
  </si>
  <si>
    <t>Geotessuto (tessuto non tessuto) per rivestimento vespai drenanti (g 250/m²)</t>
  </si>
  <si>
    <t>m²</t>
  </si>
  <si>
    <t>Ghiaia o pietrisco per drenaggi mm 3-30 (1,6 t/m³)</t>
  </si>
  <si>
    <t>Putrelle HEB 180</t>
  </si>
  <si>
    <t>Rete elettrosaldata in acciaio ad adernza migliorata FeB44K</t>
  </si>
  <si>
    <t>Talee per produzione di biomassa. I.2.3.11</t>
  </si>
  <si>
    <t xml:space="preserve">Tondame di larice </t>
  </si>
  <si>
    <t>ASTAT 2010</t>
  </si>
  <si>
    <t xml:space="preserve">Zanche o graffe in FeB44K </t>
  </si>
  <si>
    <t xml:space="preserve"> GRADONATA MISTA SU VERSANTE A RIPORTO </t>
  </si>
  <si>
    <t>Generatore con trapano /mototrivella</t>
  </si>
  <si>
    <t xml:space="preserve">Generatore con trapano / mototrivella </t>
  </si>
  <si>
    <t>Generatore con trapano / mototrivella</t>
  </si>
  <si>
    <t xml:space="preserve">descrizione tipologia : Stabilizzazione di pendii con palizzata costituita da tondame di castagno scortecciato di categoria dimensionale R1a/D1a e classificazione di qualità D/C di 12 cm minimo e lunghezza 2.5 m o superiore , appoggiata in orizzontale sul pendio, su file con disposizione alterna e distanti 1,2 m, fissati a pali  di legno di castagno scortecciato di categoria dimensionale R1b/D1b e classificazione di qualità D/C/B aventi 14 cm di diametro minimo, infissi nel pendio per minimo 1,35 m e sporgenti dal piano di campagna  per 50 cm massimo; la palizzata è stata predimensionata per sopportare un sovraccarico di  1 kN/m²
Sul tondame verranno inserite  “a pettine“ n°10 talee di specie con capacità di propagazione vegetativa aventi diametro minimo 3 cm coperte in seguito da terreno; l’intervento dovrà essere completato con la piantagione di piantine in zolla o a radice nuda in piccoli solchi ricavati a tergo dei tondami.
Tale struttura risulta dimensionata per una condizione teorica di suolo quale Terra umida con peso specifico di circa 20 kN/m³, angolo di attrito di 30°. Il  coefficiente di sicurezza imposto risulta maggiore di 1,5.
Noto ciò il volume del legno al metro lineare di intervento risulta essere 0.074 m³
Parte viva 10 talee  e 5 piantine 
</t>
  </si>
  <si>
    <t>Autocarro leggero da 3,5 a 7 t di portata utile, con operatore</t>
  </si>
  <si>
    <t>Motosega portatile, escluso operatore</t>
  </si>
  <si>
    <t>descrizione tipologia Palificata in legname con talee a due pareti. Realizzazione di una palificata in legname a due pareti in tondame scortecciato di legname di castagno (diametro cm 15-20) di categoria dimensionale R1b/D1b e classificazione di qualità D/C, fornita e posta in opera. Sono compresi: la foratura di idoneo diametro; i chiodi (tondini di ferro acciaioso tipo FeBK44 del diametro 10 mm , la lunghezza sarà minimo la somma dei diametri dei pali adoperati ); l'inserimento negli interstizi, durante la fase costruttiva , di parti vive certificate  fornite e poste in opera, di specie arbustive ed arboree ad elevata capacità vegetativa (diametro fusto cm 3) in numero di almeno 9 per metro quadro di fronte della palificata; il riempimento con il materiale dello scavo. E' inoltre compreso quanto altro occorre per dare il lavoro finito.</t>
  </si>
  <si>
    <r>
      <t>Autobotte funzionante della portata di 5</t>
    </r>
    <r>
      <rPr>
        <sz val="10"/>
        <rFont val="Calibri"/>
        <family val="2"/>
      </rPr>
      <t>÷</t>
    </r>
    <r>
      <rPr>
        <sz val="10"/>
        <rFont val="Garamond"/>
        <family val="1"/>
      </rPr>
      <t>8 t, con op.</t>
    </r>
  </si>
  <si>
    <r>
      <t>Escavatore semovente con operatore da 45</t>
    </r>
    <r>
      <rPr>
        <sz val="10"/>
        <rFont val="Calibri"/>
        <family val="2"/>
      </rPr>
      <t>÷</t>
    </r>
    <r>
      <rPr>
        <sz val="10"/>
        <rFont val="Garamond"/>
        <family val="1"/>
      </rPr>
      <t xml:space="preserve">90 Kw con martello demolitore </t>
    </r>
  </si>
  <si>
    <t>Autocarro a cassa ribaltabile P.T.T. oltre 3,50 t fino a 7,50 t</t>
  </si>
  <si>
    <t>Elicottero tipo AS 350 ECUREIL B3 con portata massima al gancio fino a 1400 kg</t>
  </si>
  <si>
    <t xml:space="preserve">Motocompressore con martello demolitore e perforatore da litri 2000, con operatore </t>
  </si>
  <si>
    <t>Motodecespugliatore portatile, escluso operatore</t>
  </si>
  <si>
    <r>
      <t>m</t>
    </r>
    <r>
      <rPr>
        <sz val="10"/>
        <rFont val="Calibri"/>
        <family val="2"/>
      </rPr>
      <t>²</t>
    </r>
  </si>
  <si>
    <r>
      <t>Geotessuto (tessuto non tessuto) per rivestimento vespai drenanti (g 250/m</t>
    </r>
    <r>
      <rPr>
        <sz val="10"/>
        <rFont val="Calibri"/>
        <family val="2"/>
      </rPr>
      <t>²</t>
    </r>
    <r>
      <rPr>
        <sz val="10"/>
        <rFont val="Garamond"/>
        <family val="1"/>
      </rPr>
      <t>)</t>
    </r>
  </si>
  <si>
    <t>Ferro tondo FeB44k ad aderenza migliorata per struttura in cemento armato (esclusa lavorazione)</t>
  </si>
  <si>
    <r>
      <t>Astoni (ø cm 2-5, lunghezza m 1,5</t>
    </r>
    <r>
      <rPr>
        <sz val="10"/>
        <rFont val="Calibri"/>
        <family val="2"/>
      </rPr>
      <t>÷</t>
    </r>
    <r>
      <rPr>
        <sz val="10"/>
        <rFont val="Garamond"/>
        <family val="1"/>
      </rPr>
      <t>3)</t>
    </r>
  </si>
  <si>
    <r>
      <t>Pertiche di castagno scortecciato  diametro cm 15</t>
    </r>
    <r>
      <rPr>
        <sz val="10"/>
        <rFont val="Calibri"/>
        <family val="2"/>
      </rPr>
      <t>÷</t>
    </r>
    <r>
      <rPr>
        <sz val="10"/>
        <rFont val="Garamond"/>
        <family val="1"/>
      </rPr>
      <t>20, lunghezza 4 m</t>
    </r>
  </si>
  <si>
    <r>
      <t>Pertiche di castagno scortecciato  diametro cm 15</t>
    </r>
    <r>
      <rPr>
        <sz val="10"/>
        <rFont val="Calibri"/>
        <family val="2"/>
      </rPr>
      <t>÷</t>
    </r>
    <r>
      <rPr>
        <sz val="10"/>
        <rFont val="Garamond"/>
        <family val="1"/>
      </rPr>
      <t>20, lunghezza 3 m</t>
    </r>
  </si>
  <si>
    <r>
      <t>Pertiche di castagno scortecciato diametro cm 8</t>
    </r>
    <r>
      <rPr>
        <sz val="10"/>
        <rFont val="Calibri"/>
        <family val="2"/>
      </rPr>
      <t>÷</t>
    </r>
    <r>
      <rPr>
        <sz val="10"/>
        <rFont val="Garamond"/>
        <family val="1"/>
      </rPr>
      <t>10, lunghezza m 1,80</t>
    </r>
  </si>
  <si>
    <r>
      <t>Ghiaia o pietrisco per drenaggi mm 3</t>
    </r>
    <r>
      <rPr>
        <sz val="10"/>
        <rFont val="Calibri"/>
        <family val="2"/>
      </rPr>
      <t>÷</t>
    </r>
    <r>
      <rPr>
        <sz val="10"/>
        <rFont val="Garamond"/>
        <family val="1"/>
      </rPr>
      <t>30 (1,6 t/m</t>
    </r>
    <r>
      <rPr>
        <sz val="10"/>
        <rFont val="Calibri"/>
        <family val="2"/>
      </rPr>
      <t>³</t>
    </r>
    <r>
      <rPr>
        <sz val="10"/>
        <rFont val="Garamond"/>
        <family val="1"/>
      </rPr>
      <t>)</t>
    </r>
  </si>
  <si>
    <t>Ferro tondo FeB44k ad aderenza migliorata per struttura in cemento armato (diametro 10 mm con punta lunghezza 25 cm)</t>
  </si>
  <si>
    <r>
      <t>Astoni (ø cm 2</t>
    </r>
    <r>
      <rPr>
        <sz val="10"/>
        <rFont val="Calibri"/>
        <family val="2"/>
      </rPr>
      <t>÷</t>
    </r>
    <r>
      <rPr>
        <sz val="10"/>
        <rFont val="Garamond"/>
        <family val="1"/>
      </rPr>
      <t>5, lunghezza m 1,0</t>
    </r>
    <r>
      <rPr>
        <sz val="10"/>
        <rFont val="Calibri"/>
        <family val="2"/>
      </rPr>
      <t>÷</t>
    </r>
    <r>
      <rPr>
        <sz val="10"/>
        <rFont val="Garamond"/>
        <family val="1"/>
      </rPr>
      <t>1,5)</t>
    </r>
  </si>
  <si>
    <r>
      <t>Astoni (ø cm 2</t>
    </r>
    <r>
      <rPr>
        <sz val="10"/>
        <rFont val="Calibri"/>
        <family val="2"/>
      </rPr>
      <t>÷</t>
    </r>
    <r>
      <rPr>
        <sz val="10"/>
        <rFont val="Garamond"/>
        <family val="1"/>
      </rPr>
      <t>5, lunghezza m 1,5</t>
    </r>
    <r>
      <rPr>
        <sz val="10"/>
        <rFont val="Calibri"/>
        <family val="2"/>
      </rPr>
      <t>÷</t>
    </r>
    <r>
      <rPr>
        <sz val="10"/>
        <rFont val="Garamond"/>
        <family val="1"/>
      </rPr>
      <t>3)</t>
    </r>
  </si>
  <si>
    <t>Ferro tondo FeB44k ad aderenza migliorata per struttura in cemento armato (diametro 12 lunghezza 25 con punta)</t>
  </si>
  <si>
    <t>GRATA  VIVA</t>
  </si>
  <si>
    <t xml:space="preserve"> descrizione tipologia: grata in tondame di larice, altra resinosa o castagno scortecciati con buone caratteristiche di resistenza di ø 20÷35 cm ( di categoria dimensionale R1b/D1b e classificazione di qualità D/C ) e lunghezza 2÷5 m, fondata su un solco in terreno stabile o previa collocazione di un tronco longitudinale di base o palificata viva di sostegno a doppia parete in legno al piede, con gli elementi verticali distanti 1÷2 m e quelli orizzontali distanti da 0,40 a 1,00 m, chiodati ai primi con tondini di ferro acciaioso ad aderenza migliorata in modo da formare delle maglie quadrate o rettangolari (a seconda degli interassi che si scelgono, indicativamente 80÷ 50 cm), con  maggiore densità all’aumentare dell’inclinazione del pendio (in genere si lavora su pendenze di 40°÷55°); fissaggio della grata al substrato mediante picchetti di legno di ø 8÷12 cm e lunghezza ca. 1 m, o tondini di ferro acciaioso ad aderenza migliorata di dimensioni idonee per sostenere la struttura (minimo 20 mm);l'intera superficie verrà anche seminata e in genere piantata con arbusti autoctoni.</t>
  </si>
  <si>
    <t>AVVERTENZA SULLE ANALISI PREZZI</t>
  </si>
  <si>
    <t xml:space="preserve">
Le analisi prezzi ,di seguito riportate, si basano sull’esperienza degli autori e pertanto non trovano riscontro in quelle redatte da altre amministrazioni pubbliche ed in particolare dalla Regione Lazio, né in altri testi di riferimento e/o manuali tecnici di ingegneria naturalistica.
L’analisi prezzi è stata costruita, partendo da una descrizione dell’opera redatta in modo tale che fossero rispettati i criteri di predimensionamento dell’opera e dei materiali costitutivi, come riportati nel presente volume; conseguentemente le quantità sono quelle derivanti dal predimensionamento e dall’esperienza degli autori.
L’analisi prezzi si riferisce pertanto ad un’opera tipo, di difficoltà media di realizzazione, senza particolari difficoltà di accesso, di reperimento dei materiali, ecc e correttamente dimensionata rispetto ai principi esplicitati nel presente testo; si tratta pertanto di un “caso scuola” che potrà essere agevolmente modificato ed implementato o ridotto da parte del fruitore dei fogli elettronici.
Si fa presente che i noli dei mezzi meccanici e dei mezzi di trasporto sono computati “a caldo” in quanto non influenti sulla squadra tipo presa a riferimento e quindi non incidenti sulla percentuale della manodopera. Comunque sia, è sempre riportato se trattasi di caso in cui il nolo è a “freddo” o “caldo” con indicazione quindi se la voce comprende o meno l’operatore.
Da segnalare infine l’ultimo foglio di lavoro in cui è possibile fare le analisi selezionando solo le righe di interesse; si possono poi ovviamente, mano a mano, aggiungere altre descrizioni che possono essere di interesse.
</t>
  </si>
  <si>
    <t xml:space="preserve">descrizione tipologia Stabilizzazione di pendii mediante scavo di gradoni o terrazzamenti con profondità di 0,5 ÷ 1 m con pendenza verso l'interno di 5°-10° e del pari contropendenza trasversale di almeno 10°, per favorire il drenaggio, e realizzazione di file parallele dal basso verso l'alto con interasse 1,5 ÷ 3 m, riempiendo la gradonata inferiore con il materiale di scavo di quella superiore.
I gradoni saranno realizzati secondo le curve di livello (orizzontali) o leggermente inclinati verso un lato, in modo da favorire il drenaggio. A tale scopo si prevedono drenaggi tecnici a tergo delle talee e delle piantine radicate. Inclinazioni del pendio compreso tra  25°÷30° , distanza tra gradoni successivi di  circa 1÷1,5 m 
I materiali vivi sono : le talee/ astoni radicati devono avere lunghezza &gt; 100 cm (10÷20 cm &gt; della profondità dello scavo) e preferibilmente di diametro minimo di 1,5-2,0 cm; le piantine radicate di latifoglie o arbusti in zolla  devono avere un’altezza di 100 cm (10÷20 cm &gt; della profondità dello scavo) e un diametro di 1÷3 cm.
con messa a dimora, in appoggio al gradone, di ramaglia con tutte le ramificazioni di piante legnose con capacità di riproduzione vegetativa (Salici, Tamerici, ecc. che favoriscono la diminuzione del contenuto d’acqua del terreno rendendolo più stabile) in numero di almeno 10 pz/m disposta in modo incrociato alternando le diverse specie e i diversi diametri (età) dei rami. I rami devono sporgere per almeno 15÷20 cm (in modo che sporgano 7÷8 gemme) e gli interstizi tra i rami devono essere accuratamente intasati di terreno per evitare eccessive circolazioni di aria e disseccamento; nel caso di impiego di talee di diametro consistente la disposizione delle talee sul gradone  avviene a pettine  e  con messa a dimora, in appoggio al gradone, di piante radicate di latifoglie resistenti all'inghiaiamento e in grado di formare radici avventizie, di 2÷3 anni, in ragione di 5÷20 piante per metro e poste una vicino all’altra (a pettine), a seconda della specie, ed aggiunta di terreno vegetale o paglia o compost verde per il miglioramento delle condizioni di crescita. Le piante dovranno sporgere per almeno 1/3 della loro lunghezza; vengono formate file alterne di gradonate con astoni  e gradonate con piantine radicate o vengono formati gradoni in cui viene sistemata unitamente in modo combinato.
</t>
  </si>
  <si>
    <t>descrizione tipologia Grata Viva Vesuvio: “Sostegno di scarpate e versanti in erosione molto ripidi ,in terreni piroclastici con angolo di attrito di 30°, con acclività comprese tra i 45° e i 55° gradi ed altezze non superiori ai 15 metri, nel terreno stabile si realizzano più palizzate, con due o tre pali longitudinali di diametro minimo 15 cm ( di categoria dimensionale R1b/D1b e classificazione di qualità D/C ) e di lunghezza minima 3 m, posti tra loro secondo la linea di massima pendenza a distanza di circa 1,2 m.  In un secondo momento, sul pendio vengono disposti tronchi orizzontali per la costruzione della grata. Le dimensioni dei tronchi di castagno scortecciato hanno un diametro di 15 cm e una lunghezza di 4 m.  Gli elementi verticali sono disposti ad una distanza di circa 1.2 m e quelli orizzontali ad una distanza d’interasse di 1,2 m. La tecnica è stata codificata dall’ ing. Gino Menegazzi e riportata nel testo Interventi di Ingegneria Naturalistica nel Parco Nazionale del Vesuvio, 2001”</t>
  </si>
  <si>
    <t>Miniescavatore meccanico cingolato in condizioni di piena efficienza, provvisto di benna, cucchiaio o lama, compreso l'operatore addetto continuativamente alla manovra e le spese annesse per il perfetto funzionamento del mezzo. Potenza oltre 15 kW fino a 20 kW. H.69</t>
  </si>
  <si>
    <t>Terna semovente gommata, attrezzata per scavi con pala caricatrice anteriore, escavatore decentrabile posteriore, con appoggi posteriori retrattili, con 4 ruote sterzanti da 75 Kw. H. 61</t>
  </si>
  <si>
    <t xml:space="preserve">PREZZO DI APPLICAZIONE PER METRO </t>
  </si>
  <si>
    <t>Ferro tondo FeB44k ad aderenza migliorata per struttura in cemento armato (diametro 12 mm con punta lunghezza 25 cm)</t>
  </si>
  <si>
    <t>Ferro tondo Feb44k ad aderenza migliorata per struttura in cemento armato (diam 12 lunghezza 33 con punta)</t>
  </si>
  <si>
    <t>cm</t>
  </si>
  <si>
    <t>num</t>
  </si>
  <si>
    <t>Kg</t>
  </si>
  <si>
    <t xml:space="preserve">peso singolo chiodo </t>
  </si>
  <si>
    <t>€ al Kg</t>
  </si>
  <si>
    <t>Rpuglia 2009</t>
  </si>
  <si>
    <t>€</t>
  </si>
  <si>
    <t>numero chiodi (da file calcolo)</t>
  </si>
  <si>
    <t>peso tondino funzione diametro (A)</t>
  </si>
  <si>
    <t>diametro chiodi (mm)</t>
  </si>
  <si>
    <t>peso (kg/m)</t>
  </si>
  <si>
    <t xml:space="preserve">peso complessivo chiodi </t>
  </si>
  <si>
    <t xml:space="preserve">costo complessivo chiodi </t>
  </si>
  <si>
    <t>COSTO  TONDINO PER CLS DA PREZZIARIO</t>
  </si>
  <si>
    <t xml:space="preserve">CALCOLO DEL COSTO DEI CHIODI IN FUNZIONE DEL DIAMETRO DEI TRONCHI </t>
  </si>
  <si>
    <t>PESO BARRE IN FUNZIONE DIAMETRO</t>
  </si>
  <si>
    <t>diametro barra (mm)</t>
  </si>
  <si>
    <t>lunghezza barra (m)</t>
  </si>
  <si>
    <t xml:space="preserve">peso (kg/m) </t>
  </si>
  <si>
    <t>peso tot. (kg)</t>
  </si>
  <si>
    <t>prezzo tot. (€)</t>
  </si>
  <si>
    <t>prezzo (€/kg)</t>
  </si>
  <si>
    <t>es.</t>
  </si>
  <si>
    <t xml:space="preserve">PREZZO DI APPLICAZIONE </t>
  </si>
  <si>
    <t>PESO CHIODO AL METRO (A)</t>
  </si>
  <si>
    <r>
      <t xml:space="preserve">diametro tronchi  </t>
    </r>
    <r>
      <rPr>
        <sz val="14"/>
        <rFont val="Garamond"/>
        <family val="1"/>
      </rPr>
      <t>f</t>
    </r>
    <r>
      <rPr>
        <sz val="10"/>
        <rFont val="Garamond"/>
        <family val="1"/>
      </rPr>
      <t>t</t>
    </r>
  </si>
  <si>
    <r>
      <t>costo singolo chiodo L=2</t>
    </r>
    <r>
      <rPr>
        <sz val="14"/>
        <rFont val="Garamond"/>
        <family val="1"/>
      </rPr>
      <t>f</t>
    </r>
    <r>
      <rPr>
        <sz val="10"/>
        <rFont val="Garamond"/>
        <family val="1"/>
      </rPr>
      <t>t</t>
    </r>
  </si>
  <si>
    <t>CALCOLO PESO E COSTO DELLE BARRE</t>
  </si>
  <si>
    <t>(ved. Capitolo 11.1)</t>
  </si>
  <si>
    <t>(ved. Capitolo 11.2)</t>
  </si>
  <si>
    <t>(ved. Capitolo 11.3)</t>
  </si>
  <si>
    <t>(ved. Capitolo 11.4)</t>
  </si>
  <si>
    <t>(ved. Capitolo 11.5)</t>
  </si>
  <si>
    <t>(ved. Capitolo 11.6)</t>
  </si>
  <si>
    <t>B) Noli a caldo (se è a freddo è specificato nella voce)</t>
  </si>
  <si>
    <r>
      <t xml:space="preserve">ATTENZIONE: </t>
    </r>
    <r>
      <rPr>
        <sz val="10"/>
        <rFont val="Arial"/>
        <family val="2"/>
      </rPr>
      <t>le caselle da impiegare per inserire i dati di input sono quelle con sfondo in colore GIALLO</t>
    </r>
  </si>
  <si>
    <t>: valori da inserire</t>
  </si>
  <si>
    <t>operaio specializzato - settore edile</t>
  </si>
  <si>
    <t>operaio qualificato - settore edile</t>
  </si>
  <si>
    <t>operaio comune - settore edile</t>
  </si>
  <si>
    <t>Martello demolitore pneumatico, manuale, con tubo flessibile e fioretto (escluso l'operatore). peso oltre 10,00 fino a 20,00 kg</t>
  </si>
  <si>
    <t>Pompa completa di motore, tubazioni ed accessori, comprese installazioni, spostamenti, esercizio, sorveglianza ecc. escluso operatore, della potenza adeguata per una bocca aspirante indicata nei tipi. Oltre mm 100 fino a mm 150. H.14</t>
  </si>
  <si>
    <t>Nolo di gruppo elettrogeno completo di tutti gli accessori, comprese installazioni, spostamenti, esercizio, sorveglianza ecc. escluso operatore, per produzione di energia indicata nei tipi. fino a 10 KW</t>
  </si>
</sst>
</file>

<file path=xl/styles.xml><?xml version="1.0" encoding="utf-8"?>
<styleSheet xmlns="http://schemas.openxmlformats.org/spreadsheetml/2006/main">
  <numFmts count="3">
    <numFmt numFmtId="8" formatCode="&quot;€&quot;\ #,##0.00;[Red]\-&quot;€&quot;\ #,##0.00"/>
    <numFmt numFmtId="44" formatCode="_-&quot;€&quot;\ * #,##0.00_-;\-&quot;€&quot;\ * #,##0.00_-;_-&quot;€&quot;\ * &quot;-&quot;??_-;_-@_-"/>
    <numFmt numFmtId="164" formatCode="0.0%"/>
  </numFmts>
  <fonts count="29">
    <font>
      <sz val="10"/>
      <name val="Arial"/>
    </font>
    <font>
      <sz val="10"/>
      <name val="Arial"/>
      <family val="2"/>
    </font>
    <font>
      <sz val="10"/>
      <name val="Times New Roman"/>
      <family val="1"/>
    </font>
    <font>
      <b/>
      <sz val="12"/>
      <name val="Garamond"/>
      <family val="1"/>
    </font>
    <font>
      <b/>
      <sz val="10"/>
      <name val="Garamond"/>
      <family val="1"/>
    </font>
    <font>
      <sz val="10"/>
      <name val="Garamond"/>
      <family val="1"/>
    </font>
    <font>
      <sz val="8"/>
      <name val="Arial"/>
      <family val="2"/>
    </font>
    <font>
      <b/>
      <sz val="8"/>
      <name val="Garamond"/>
      <family val="1"/>
    </font>
    <font>
      <sz val="8"/>
      <name val="Times New Roman"/>
      <family val="1"/>
    </font>
    <font>
      <sz val="10"/>
      <name val="Arial"/>
      <family val="2"/>
    </font>
    <font>
      <sz val="10"/>
      <color indexed="10"/>
      <name val="Times New Roman"/>
      <family val="1"/>
    </font>
    <font>
      <sz val="10"/>
      <color indexed="10"/>
      <name val="Garamond"/>
      <family val="1"/>
    </font>
    <font>
      <sz val="10"/>
      <color indexed="17"/>
      <name val="Garamond"/>
      <family val="1"/>
    </font>
    <font>
      <sz val="10"/>
      <color indexed="17"/>
      <name val="Times New Roman"/>
      <family val="1"/>
    </font>
    <font>
      <sz val="10"/>
      <color indexed="30"/>
      <name val="Garamond"/>
      <family val="1"/>
    </font>
    <font>
      <sz val="10"/>
      <color indexed="12"/>
      <name val="Garamond"/>
      <family val="1"/>
    </font>
    <font>
      <b/>
      <sz val="12"/>
      <color indexed="12"/>
      <name val="Garamond"/>
      <family val="1"/>
    </font>
    <font>
      <b/>
      <sz val="12"/>
      <color indexed="17"/>
      <name val="Garamond"/>
      <family val="1"/>
    </font>
    <font>
      <sz val="10"/>
      <color indexed="36"/>
      <name val="Garamond"/>
      <family val="1"/>
    </font>
    <font>
      <sz val="10"/>
      <color indexed="14"/>
      <name val="Garamond"/>
      <family val="1"/>
    </font>
    <font>
      <sz val="8"/>
      <name val="Arial"/>
      <family val="2"/>
    </font>
    <font>
      <sz val="10"/>
      <name val="Calibri"/>
      <family val="2"/>
    </font>
    <font>
      <sz val="10"/>
      <color rgb="FF00B050"/>
      <name val="Garamond"/>
      <family val="1"/>
    </font>
    <font>
      <b/>
      <sz val="14"/>
      <name val="Garamond"/>
      <family val="1"/>
    </font>
    <font>
      <sz val="12"/>
      <name val="Garamond"/>
      <family val="1"/>
    </font>
    <font>
      <sz val="14"/>
      <name val="Garamond"/>
      <family val="1"/>
    </font>
    <font>
      <i/>
      <sz val="10"/>
      <name val="Arial"/>
      <family val="2"/>
    </font>
    <font>
      <i/>
      <sz val="10"/>
      <name val="Times New Roman"/>
      <family val="1"/>
    </font>
    <font>
      <b/>
      <sz val="10"/>
      <name val="Arial"/>
      <family val="2"/>
    </font>
  </fonts>
  <fills count="1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indexed="47"/>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FFFF00"/>
        <bgColor indexed="64"/>
      </patternFill>
    </fill>
    <fill>
      <patternFill patternType="solid">
        <fgColor indexed="13"/>
        <bgColor indexed="64"/>
      </patternFill>
    </fill>
  </fills>
  <borders count="24">
    <border>
      <left/>
      <right/>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8"/>
      </right>
      <top style="medium">
        <color indexed="64"/>
      </top>
      <bottom style="medium">
        <color indexed="64"/>
      </bottom>
      <diagonal/>
    </border>
    <border>
      <left/>
      <right/>
      <top style="medium">
        <color indexed="64"/>
      </top>
      <bottom/>
      <diagonal/>
    </border>
    <border>
      <left/>
      <right style="medium">
        <color indexed="8"/>
      </right>
      <top style="medium">
        <color indexed="64"/>
      </top>
      <bottom/>
      <diagonal/>
    </border>
    <border>
      <left/>
      <right style="medium">
        <color indexed="8"/>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cellStyleXfs>
  <cellXfs count="261">
    <xf numFmtId="0" fontId="0" fillId="0" borderId="0" xfId="0"/>
    <xf numFmtId="0" fontId="2" fillId="0" borderId="0" xfId="0" applyFont="1" applyAlignment="1">
      <alignment wrapText="1"/>
    </xf>
    <xf numFmtId="0" fontId="5" fillId="0" borderId="3" xfId="0" applyFont="1" applyBorder="1" applyAlignment="1">
      <alignment horizontal="center"/>
    </xf>
    <xf numFmtId="0" fontId="5" fillId="0" borderId="8" xfId="0" applyFont="1" applyBorder="1" applyAlignment="1">
      <alignment horizontal="center"/>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44" fontId="7" fillId="0" borderId="7" xfId="0" applyNumberFormat="1" applyFont="1" applyBorder="1" applyAlignment="1">
      <alignment horizontal="center" vertical="center" wrapText="1"/>
    </xf>
    <xf numFmtId="0" fontId="7" fillId="0" borderId="14" xfId="0" applyFont="1" applyBorder="1" applyAlignment="1">
      <alignment horizontal="center" vertical="center" wrapText="1"/>
    </xf>
    <xf numFmtId="0" fontId="12" fillId="0" borderId="1" xfId="0" applyFont="1" applyBorder="1" applyAlignment="1">
      <alignment horizontal="left" wrapText="1"/>
    </xf>
    <xf numFmtId="44" fontId="13" fillId="0" borderId="14" xfId="0" applyNumberFormat="1" applyFont="1" applyBorder="1" applyAlignment="1">
      <alignment wrapText="1"/>
    </xf>
    <xf numFmtId="0" fontId="12" fillId="0" borderId="14" xfId="0" applyFont="1" applyBorder="1" applyAlignment="1">
      <alignment wrapText="1"/>
    </xf>
    <xf numFmtId="0" fontId="12" fillId="0" borderId="14" xfId="0" applyFont="1" applyBorder="1" applyAlignment="1">
      <alignment horizontal="left" wrapText="1"/>
    </xf>
    <xf numFmtId="0" fontId="5" fillId="4" borderId="1" xfId="0" applyFont="1" applyFill="1" applyBorder="1" applyAlignment="1">
      <alignment horizontal="left" wrapText="1"/>
    </xf>
    <xf numFmtId="0" fontId="5" fillId="4" borderId="3" xfId="0" applyFont="1" applyFill="1" applyBorder="1" applyAlignment="1">
      <alignment horizontal="center"/>
    </xf>
    <xf numFmtId="44" fontId="11" fillId="4" borderId="3" xfId="0" applyNumberFormat="1" applyFont="1" applyFill="1" applyBorder="1" applyAlignment="1">
      <alignment horizontal="left"/>
    </xf>
    <xf numFmtId="0" fontId="11" fillId="4" borderId="14" xfId="0" applyFont="1" applyFill="1" applyBorder="1" applyAlignment="1">
      <alignment wrapText="1"/>
    </xf>
    <xf numFmtId="0" fontId="14" fillId="0" borderId="1" xfId="0" applyFont="1" applyBorder="1" applyAlignment="1">
      <alignment horizontal="left" wrapText="1"/>
    </xf>
    <xf numFmtId="0" fontId="14" fillId="0" borderId="8" xfId="0" applyFont="1" applyBorder="1" applyAlignment="1">
      <alignment horizontal="center"/>
    </xf>
    <xf numFmtId="44" fontId="14" fillId="0" borderId="3" xfId="0" applyNumberFormat="1" applyFont="1" applyBorder="1" applyAlignment="1">
      <alignment horizontal="left"/>
    </xf>
    <xf numFmtId="0" fontId="14" fillId="0" borderId="14" xfId="0" applyFont="1" applyBorder="1" applyAlignment="1">
      <alignment wrapText="1"/>
    </xf>
    <xf numFmtId="0" fontId="14" fillId="0" borderId="14" xfId="0" applyFont="1" applyBorder="1" applyAlignment="1">
      <alignment horizontal="left" wrapText="1"/>
    </xf>
    <xf numFmtId="44" fontId="14" fillId="0" borderId="8" xfId="0" applyNumberFormat="1" applyFont="1" applyBorder="1" applyAlignment="1">
      <alignment horizontal="left"/>
    </xf>
    <xf numFmtId="0" fontId="15" fillId="0" borderId="1" xfId="0" applyFont="1" applyBorder="1" applyAlignment="1">
      <alignment horizontal="left" vertical="center" wrapText="1"/>
    </xf>
    <xf numFmtId="0" fontId="15" fillId="0" borderId="3" xfId="0" applyFont="1" applyBorder="1" applyAlignment="1">
      <alignment horizontal="center" vertical="center"/>
    </xf>
    <xf numFmtId="44" fontId="15" fillId="0" borderId="3" xfId="0" applyNumberFormat="1" applyFont="1" applyBorder="1" applyAlignment="1">
      <alignment horizontal="left" vertical="center"/>
    </xf>
    <xf numFmtId="0" fontId="15" fillId="0" borderId="14" xfId="0" applyFont="1" applyBorder="1" applyAlignment="1">
      <alignment vertical="center" wrapText="1"/>
    </xf>
    <xf numFmtId="0" fontId="14" fillId="0" borderId="1" xfId="0" applyFont="1" applyBorder="1" applyAlignment="1">
      <alignment horizontal="left" vertical="center" wrapText="1"/>
    </xf>
    <xf numFmtId="0" fontId="14" fillId="0" borderId="3" xfId="0" applyFont="1" applyBorder="1" applyAlignment="1">
      <alignment horizontal="center" vertical="center"/>
    </xf>
    <xf numFmtId="44" fontId="14" fillId="0" borderId="3" xfId="0" applyNumberFormat="1" applyFont="1" applyBorder="1" applyAlignment="1">
      <alignment horizontal="left" vertical="center"/>
    </xf>
    <xf numFmtId="0" fontId="14" fillId="0" borderId="14" xfId="0" applyFont="1" applyBorder="1" applyAlignment="1">
      <alignment vertical="center" wrapText="1"/>
    </xf>
    <xf numFmtId="0" fontId="12" fillId="0" borderId="1" xfId="0" applyFont="1" applyBorder="1" applyAlignment="1">
      <alignment horizontal="left" vertical="center" wrapText="1"/>
    </xf>
    <xf numFmtId="44" fontId="12" fillId="0" borderId="3" xfId="0" applyNumberFormat="1" applyFont="1" applyBorder="1" applyAlignment="1">
      <alignment horizontal="left" vertical="center"/>
    </xf>
    <xf numFmtId="0" fontId="12" fillId="0" borderId="14" xfId="0" applyFont="1" applyBorder="1" applyAlignment="1">
      <alignment vertical="center" wrapText="1"/>
    </xf>
    <xf numFmtId="0" fontId="11" fillId="0" borderId="1" xfId="0" applyFont="1" applyBorder="1" applyAlignment="1">
      <alignment horizontal="left" vertical="center" wrapText="1"/>
    </xf>
    <xf numFmtId="0" fontId="11" fillId="0" borderId="3" xfId="0" applyFont="1" applyBorder="1" applyAlignment="1">
      <alignment horizontal="center" vertical="center"/>
    </xf>
    <xf numFmtId="44" fontId="11" fillId="0" borderId="3" xfId="0" applyNumberFormat="1" applyFont="1" applyBorder="1" applyAlignment="1">
      <alignment horizontal="left" vertical="center"/>
    </xf>
    <xf numFmtId="0" fontId="11" fillId="0" borderId="14" xfId="0" applyFont="1" applyBorder="1" applyAlignment="1">
      <alignment vertical="center" wrapText="1"/>
    </xf>
    <xf numFmtId="0" fontId="5" fillId="0" borderId="1" xfId="0" applyFont="1" applyBorder="1" applyAlignment="1">
      <alignment horizontal="left" vertical="center" wrapText="1"/>
    </xf>
    <xf numFmtId="0" fontId="5" fillId="0" borderId="3" xfId="0" applyFont="1" applyBorder="1" applyAlignment="1">
      <alignment horizontal="center" vertical="center"/>
    </xf>
    <xf numFmtId="44" fontId="5" fillId="0" borderId="3" xfId="0" applyNumberFormat="1" applyFont="1" applyBorder="1" applyAlignment="1">
      <alignment horizontal="left" vertical="center"/>
    </xf>
    <xf numFmtId="0" fontId="5" fillId="0" borderId="14" xfId="0" applyFont="1" applyBorder="1" applyAlignment="1">
      <alignment vertical="center" wrapText="1"/>
    </xf>
    <xf numFmtId="0" fontId="12" fillId="0" borderId="3" xfId="0" applyFont="1" applyBorder="1" applyAlignment="1">
      <alignment horizontal="center" vertical="center"/>
    </xf>
    <xf numFmtId="0" fontId="16" fillId="0" borderId="3" xfId="0" applyFont="1" applyBorder="1" applyAlignment="1">
      <alignment horizontal="center" vertical="center"/>
    </xf>
    <xf numFmtId="0" fontId="17" fillId="0" borderId="3" xfId="0" applyFont="1" applyBorder="1" applyAlignment="1">
      <alignment horizontal="center" vertical="center"/>
    </xf>
    <xf numFmtId="0" fontId="14"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xf>
    <xf numFmtId="0" fontId="5" fillId="0" borderId="14"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14" xfId="0" applyFont="1" applyBorder="1" applyAlignment="1">
      <alignment horizontal="left" vertical="center" wrapText="1"/>
    </xf>
    <xf numFmtId="0" fontId="5" fillId="0" borderId="14" xfId="0" applyFont="1" applyBorder="1" applyAlignment="1">
      <alignment horizontal="left" vertical="center" wrapText="1"/>
    </xf>
    <xf numFmtId="0" fontId="5" fillId="0" borderId="8" xfId="0" applyFont="1" applyBorder="1" applyAlignment="1">
      <alignment horizontal="center" vertical="center"/>
    </xf>
    <xf numFmtId="0" fontId="15" fillId="0" borderId="14" xfId="0" applyFont="1" applyBorder="1" applyAlignment="1">
      <alignment horizontal="left" vertical="center" wrapText="1"/>
    </xf>
    <xf numFmtId="0" fontId="15" fillId="0" borderId="8" xfId="0" applyFont="1" applyBorder="1" applyAlignment="1">
      <alignment horizontal="center" vertical="center"/>
    </xf>
    <xf numFmtId="0" fontId="19" fillId="0" borderId="14" xfId="0" applyFont="1" applyBorder="1" applyAlignment="1">
      <alignment horizontal="left" vertical="center" wrapText="1"/>
    </xf>
    <xf numFmtId="0" fontId="19" fillId="0" borderId="8" xfId="0" applyFont="1" applyBorder="1" applyAlignment="1">
      <alignment horizontal="center" vertical="center"/>
    </xf>
    <xf numFmtId="44" fontId="19" fillId="0" borderId="3" xfId="0" applyNumberFormat="1" applyFont="1" applyBorder="1" applyAlignment="1">
      <alignment horizontal="left" vertical="center"/>
    </xf>
    <xf numFmtId="0" fontId="19" fillId="0" borderId="14" xfId="0" applyFont="1" applyBorder="1" applyAlignment="1">
      <alignment vertical="center" wrapText="1"/>
    </xf>
    <xf numFmtId="0" fontId="22" fillId="0" borderId="3" xfId="0" applyFont="1" applyBorder="1" applyAlignment="1">
      <alignment horizontal="center" vertical="center"/>
    </xf>
    <xf numFmtId="0" fontId="5" fillId="0" borderId="13" xfId="0" applyFont="1" applyBorder="1" applyAlignment="1">
      <alignment horizontal="left" vertical="center" wrapText="1"/>
    </xf>
    <xf numFmtId="0" fontId="5" fillId="0" borderId="8" xfId="0" applyFont="1" applyBorder="1" applyAlignment="1">
      <alignment horizontal="left" vertical="center" wrapText="1"/>
    </xf>
    <xf numFmtId="0" fontId="5" fillId="0" borderId="13" xfId="0" applyFont="1" applyBorder="1" applyAlignment="1">
      <alignment horizontal="center" vertical="center" wrapText="1"/>
    </xf>
    <xf numFmtId="0" fontId="23" fillId="0" borderId="0" xfId="0" applyFont="1"/>
    <xf numFmtId="0" fontId="24" fillId="0" borderId="0" xfId="0" applyFont="1" applyAlignment="1">
      <alignment horizontal="left" wrapText="1"/>
    </xf>
    <xf numFmtId="0" fontId="2" fillId="0" borderId="0" xfId="0" applyFont="1" applyAlignment="1">
      <alignment vertical="center" wrapText="1"/>
    </xf>
    <xf numFmtId="0" fontId="0" fillId="0" borderId="0" xfId="0" applyAlignment="1">
      <alignment vertical="center"/>
    </xf>
    <xf numFmtId="0" fontId="7" fillId="0" borderId="6" xfId="0" applyFont="1" applyBorder="1" applyAlignment="1">
      <alignment horizontal="center" vertical="center" wrapText="1"/>
    </xf>
    <xf numFmtId="0" fontId="8" fillId="0" borderId="0" xfId="0" applyFont="1" applyAlignment="1">
      <alignment vertical="center" wrapText="1"/>
    </xf>
    <xf numFmtId="0" fontId="6" fillId="0" borderId="0" xfId="0" applyFont="1" applyAlignment="1">
      <alignment vertical="center"/>
    </xf>
    <xf numFmtId="0" fontId="5"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3" xfId="0" applyFont="1" applyBorder="1" applyAlignment="1">
      <alignment horizontal="left" vertical="center" wrapText="1"/>
    </xf>
    <xf numFmtId="8" fontId="5" fillId="0" borderId="3" xfId="0" applyNumberFormat="1" applyFont="1" applyBorder="1" applyAlignment="1">
      <alignment horizontal="right" vertical="center"/>
    </xf>
    <xf numFmtId="0" fontId="10" fillId="0" borderId="0" xfId="0" applyFont="1" applyAlignment="1">
      <alignment vertical="center" wrapText="1"/>
    </xf>
    <xf numFmtId="8" fontId="5" fillId="0" borderId="8" xfId="0" applyNumberFormat="1" applyFont="1" applyBorder="1" applyAlignment="1">
      <alignment horizontal="right" vertical="center"/>
    </xf>
    <xf numFmtId="0" fontId="4" fillId="0" borderId="14" xfId="0" applyFont="1" applyBorder="1" applyAlignment="1">
      <alignment horizontal="center" vertical="center" wrapText="1"/>
    </xf>
    <xf numFmtId="0" fontId="4" fillId="0" borderId="2" xfId="0" applyFont="1" applyBorder="1" applyAlignment="1">
      <alignment horizontal="center" vertical="center" wrapText="1"/>
    </xf>
    <xf numFmtId="0" fontId="5" fillId="0" borderId="6" xfId="0" applyFont="1" applyFill="1" applyBorder="1" applyAlignment="1">
      <alignment horizontal="left" vertical="center" wrapText="1"/>
    </xf>
    <xf numFmtId="0" fontId="0" fillId="0" borderId="0" xfId="0" applyAlignment="1">
      <alignment horizontal="right" vertical="center"/>
    </xf>
    <xf numFmtId="8" fontId="5" fillId="0" borderId="9" xfId="0" applyNumberFormat="1" applyFont="1" applyBorder="1" applyAlignment="1">
      <alignment horizontal="right"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2" fillId="0" borderId="0" xfId="0" applyFont="1" applyFill="1" applyAlignment="1">
      <alignment vertical="center" wrapText="1"/>
    </xf>
    <xf numFmtId="0" fontId="4" fillId="0" borderId="10" xfId="0" applyFont="1" applyBorder="1" applyAlignment="1">
      <alignment horizontal="center" vertical="center"/>
    </xf>
    <xf numFmtId="0" fontId="5" fillId="0" borderId="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3" xfId="0" applyFont="1" applyBorder="1" applyAlignment="1">
      <alignment horizontal="center" vertical="center"/>
    </xf>
    <xf numFmtId="0" fontId="5" fillId="0" borderId="9" xfId="0" applyFont="1" applyBorder="1" applyAlignment="1">
      <alignment horizontal="center" vertical="center"/>
    </xf>
    <xf numFmtId="8" fontId="5" fillId="0" borderId="9" xfId="0" applyNumberFormat="1" applyFont="1" applyBorder="1" applyAlignment="1">
      <alignment horizontal="left" vertical="center"/>
    </xf>
    <xf numFmtId="0" fontId="5" fillId="0" borderId="0" xfId="0" applyFont="1" applyFill="1" applyBorder="1" applyAlignment="1">
      <alignment horizontal="left" vertical="center" wrapText="1"/>
    </xf>
    <xf numFmtId="8" fontId="5" fillId="0" borderId="0" xfId="0" applyNumberFormat="1" applyFont="1" applyAlignment="1">
      <alignment vertical="center"/>
    </xf>
    <xf numFmtId="164" fontId="5" fillId="0" borderId="6" xfId="2" applyNumberFormat="1" applyFont="1" applyFill="1" applyBorder="1" applyAlignment="1">
      <alignment horizontal="right" vertical="center"/>
    </xf>
    <xf numFmtId="164" fontId="0" fillId="0" borderId="0" xfId="0" applyNumberFormat="1" applyAlignment="1">
      <alignment vertical="center"/>
    </xf>
    <xf numFmtId="8" fontId="5" fillId="0" borderId="3" xfId="0" applyNumberFormat="1" applyFont="1" applyFill="1" applyBorder="1" applyAlignment="1">
      <alignment horizontal="right" vertical="center"/>
    </xf>
    <xf numFmtId="8" fontId="5" fillId="0" borderId="14" xfId="0" applyNumberFormat="1" applyFont="1" applyFill="1" applyBorder="1" applyAlignment="1">
      <alignment horizontal="right" vertical="center"/>
    </xf>
    <xf numFmtId="8" fontId="5" fillId="0" borderId="1" xfId="0" applyNumberFormat="1" applyFont="1" applyFill="1" applyBorder="1" applyAlignment="1">
      <alignment horizontal="right" vertical="center"/>
    </xf>
    <xf numFmtId="8" fontId="4" fillId="0" borderId="3" xfId="0" applyNumberFormat="1" applyFont="1" applyFill="1" applyBorder="1" applyAlignment="1">
      <alignment horizontal="right" vertical="center"/>
    </xf>
    <xf numFmtId="0" fontId="5" fillId="5" borderId="12" xfId="0" applyFont="1" applyFill="1" applyBorder="1" applyAlignment="1">
      <alignment horizontal="left" vertical="center" wrapText="1"/>
    </xf>
    <xf numFmtId="164" fontId="5" fillId="5" borderId="14" xfId="2" applyNumberFormat="1" applyFont="1" applyFill="1" applyBorder="1" applyAlignment="1">
      <alignment horizontal="right" vertical="center"/>
    </xf>
    <xf numFmtId="8" fontId="4" fillId="0" borderId="8" xfId="0" applyNumberFormat="1" applyFont="1" applyBorder="1" applyAlignment="1">
      <alignment horizontal="left" vertical="center"/>
    </xf>
    <xf numFmtId="9" fontId="0" fillId="0" borderId="0" xfId="2" applyFont="1" applyFill="1" applyBorder="1" applyAlignment="1">
      <alignment vertical="center"/>
    </xf>
    <xf numFmtId="0" fontId="5" fillId="6" borderId="12" xfId="0" applyFont="1" applyFill="1" applyBorder="1" applyAlignment="1">
      <alignment horizontal="left" vertical="center" wrapText="1"/>
    </xf>
    <xf numFmtId="164" fontId="5" fillId="6" borderId="14" xfId="2" applyNumberFormat="1" applyFont="1" applyFill="1" applyBorder="1" applyAlignment="1">
      <alignment horizontal="right" vertical="center"/>
    </xf>
    <xf numFmtId="0" fontId="5" fillId="7" borderId="12" xfId="0" applyFont="1" applyFill="1" applyBorder="1" applyAlignment="1">
      <alignment horizontal="left" vertical="center" wrapText="1"/>
    </xf>
    <xf numFmtId="164" fontId="5" fillId="7" borderId="14" xfId="2" applyNumberFormat="1" applyFont="1" applyFill="1" applyBorder="1" applyAlignment="1">
      <alignment horizontal="right" vertical="center"/>
    </xf>
    <xf numFmtId="0" fontId="5" fillId="8" borderId="11" xfId="0" applyFont="1" applyFill="1" applyBorder="1" applyAlignment="1">
      <alignment horizontal="left" vertical="center" wrapText="1"/>
    </xf>
    <xf numFmtId="164" fontId="5" fillId="8" borderId="1" xfId="2" applyNumberFormat="1" applyFont="1" applyFill="1" applyBorder="1" applyAlignment="1">
      <alignment horizontal="right" vertical="center"/>
    </xf>
    <xf numFmtId="164" fontId="2" fillId="0" borderId="0" xfId="0" applyNumberFormat="1" applyFont="1" applyAlignment="1">
      <alignment vertical="center" wrapText="1"/>
    </xf>
    <xf numFmtId="0" fontId="0" fillId="0" borderId="0" xfId="0" applyBorder="1" applyAlignment="1">
      <alignment vertical="center"/>
    </xf>
    <xf numFmtId="0" fontId="9" fillId="0" borderId="0" xfId="0" applyFont="1" applyBorder="1" applyAlignment="1">
      <alignment horizontal="right" vertical="center"/>
    </xf>
    <xf numFmtId="8" fontId="5" fillId="0" borderId="0" xfId="0" applyNumberFormat="1" applyFont="1" applyBorder="1" applyAlignment="1">
      <alignment vertical="center"/>
    </xf>
    <xf numFmtId="8" fontId="4" fillId="0" borderId="8" xfId="0" applyNumberFormat="1" applyFont="1" applyFill="1" applyBorder="1" applyAlignment="1">
      <alignment horizontal="left" vertical="center"/>
    </xf>
    <xf numFmtId="0" fontId="9" fillId="0" borderId="0" xfId="0" applyFont="1" applyAlignment="1">
      <alignment vertical="center"/>
    </xf>
    <xf numFmtId="0" fontId="9" fillId="0" borderId="0" xfId="0" applyFont="1" applyAlignment="1">
      <alignment horizontal="right" vertical="center"/>
    </xf>
    <xf numFmtId="8" fontId="5" fillId="0" borderId="0" xfId="0" applyNumberFormat="1" applyFont="1" applyAlignment="1">
      <alignment horizontal="right" vertical="center"/>
    </xf>
    <xf numFmtId="0" fontId="5" fillId="9" borderId="12" xfId="0" applyFont="1" applyFill="1" applyBorder="1" applyAlignment="1">
      <alignment horizontal="left" vertical="center" wrapText="1"/>
    </xf>
    <xf numFmtId="164" fontId="5" fillId="9" borderId="14" xfId="2" applyNumberFormat="1" applyFont="1" applyFill="1" applyBorder="1" applyAlignment="1">
      <alignment horizontal="right" vertical="center"/>
    </xf>
    <xf numFmtId="0" fontId="0" fillId="0" borderId="0" xfId="0" applyBorder="1" applyAlignment="1">
      <alignment horizontal="right" vertical="center"/>
    </xf>
    <xf numFmtId="0" fontId="5" fillId="0" borderId="9" xfId="0" applyFont="1" applyFill="1" applyBorder="1" applyAlignment="1">
      <alignment horizontal="left" vertical="center" wrapText="1"/>
    </xf>
    <xf numFmtId="0" fontId="0" fillId="0" borderId="9" xfId="0" applyBorder="1" applyAlignment="1">
      <alignment vertical="center"/>
    </xf>
    <xf numFmtId="164" fontId="5" fillId="0" borderId="3" xfId="2" applyNumberFormat="1" applyFont="1" applyFill="1" applyBorder="1" applyAlignment="1">
      <alignment horizontal="right" vertical="center"/>
    </xf>
    <xf numFmtId="0" fontId="5" fillId="0" borderId="0" xfId="0" applyFont="1" applyBorder="1" applyAlignment="1">
      <alignment horizontal="left" vertical="center" wrapText="1"/>
    </xf>
    <xf numFmtId="0" fontId="5" fillId="0" borderId="0" xfId="0" applyFont="1" applyBorder="1" applyAlignment="1">
      <alignment horizontal="center" vertical="center"/>
    </xf>
    <xf numFmtId="8" fontId="5" fillId="0" borderId="0" xfId="0" applyNumberFormat="1" applyFont="1" applyBorder="1" applyAlignment="1">
      <alignment horizontal="left" vertical="center"/>
    </xf>
    <xf numFmtId="0" fontId="5" fillId="0" borderId="7" xfId="0" applyFont="1" applyFill="1" applyBorder="1" applyAlignment="1">
      <alignment horizontal="left" vertical="center" wrapText="1"/>
    </xf>
    <xf numFmtId="0" fontId="9" fillId="0" borderId="16" xfId="0" applyFont="1" applyBorder="1" applyAlignment="1">
      <alignment vertical="center"/>
    </xf>
    <xf numFmtId="0" fontId="9" fillId="0" borderId="16" xfId="0" applyFont="1" applyBorder="1" applyAlignment="1">
      <alignment horizontal="right" vertical="center"/>
    </xf>
    <xf numFmtId="0" fontId="5" fillId="0" borderId="0" xfId="0" applyFont="1" applyFill="1" applyBorder="1" applyAlignment="1">
      <alignment horizontal="center" vertical="center"/>
    </xf>
    <xf numFmtId="164" fontId="5" fillId="0" borderId="0" xfId="2" applyNumberFormat="1" applyFont="1" applyFill="1" applyBorder="1" applyAlignment="1">
      <alignment horizontal="left" vertical="center"/>
    </xf>
    <xf numFmtId="0" fontId="4" fillId="0" borderId="14" xfId="0" applyFont="1" applyBorder="1" applyAlignment="1">
      <alignment horizontal="center" vertical="center"/>
    </xf>
    <xf numFmtId="8" fontId="4" fillId="0" borderId="8" xfId="0" applyNumberFormat="1" applyFont="1" applyBorder="1" applyAlignment="1">
      <alignment horizontal="right" vertical="center"/>
    </xf>
    <xf numFmtId="0" fontId="5" fillId="0" borderId="8" xfId="0" applyFont="1" applyFill="1" applyBorder="1" applyAlignment="1">
      <alignment horizontal="center" vertical="center"/>
    </xf>
    <xf numFmtId="0" fontId="4" fillId="0" borderId="5" xfId="0" applyFont="1" applyBorder="1" applyAlignment="1">
      <alignment horizontal="center" vertical="center"/>
    </xf>
    <xf numFmtId="8" fontId="0" fillId="0" borderId="0" xfId="0" applyNumberFormat="1" applyAlignment="1">
      <alignment horizontal="right" vertical="center"/>
    </xf>
    <xf numFmtId="8" fontId="5" fillId="3" borderId="3" xfId="0" applyNumberFormat="1" applyFont="1" applyFill="1" applyBorder="1" applyAlignment="1">
      <alignment horizontal="right" vertical="center"/>
    </xf>
    <xf numFmtId="8" fontId="5" fillId="0" borderId="14" xfId="0" applyNumberFormat="1" applyFont="1" applyBorder="1" applyAlignment="1">
      <alignment horizontal="right" vertical="center"/>
    </xf>
    <xf numFmtId="8" fontId="5" fillId="0" borderId="1" xfId="0" applyNumberFormat="1" applyFont="1" applyBorder="1" applyAlignment="1">
      <alignment horizontal="right" vertical="center"/>
    </xf>
    <xf numFmtId="8" fontId="4" fillId="3" borderId="3" xfId="0" applyNumberFormat="1" applyFont="1" applyFill="1" applyBorder="1" applyAlignment="1">
      <alignment horizontal="right" vertical="center"/>
    </xf>
    <xf numFmtId="0" fontId="5" fillId="10" borderId="12" xfId="0" applyFont="1" applyFill="1" applyBorder="1" applyAlignment="1">
      <alignment horizontal="left" vertical="center" wrapText="1"/>
    </xf>
    <xf numFmtId="164" fontId="5" fillId="10" borderId="14" xfId="2" applyNumberFormat="1" applyFont="1" applyFill="1" applyBorder="1" applyAlignment="1">
      <alignment horizontal="left" vertical="center"/>
    </xf>
    <xf numFmtId="164" fontId="5" fillId="6" borderId="14" xfId="2" applyNumberFormat="1" applyFont="1" applyFill="1" applyBorder="1" applyAlignment="1">
      <alignment horizontal="left" vertical="center"/>
    </xf>
    <xf numFmtId="164" fontId="5" fillId="7" borderId="14" xfId="2" applyNumberFormat="1" applyFont="1" applyFill="1" applyBorder="1" applyAlignment="1">
      <alignment horizontal="left" vertical="center"/>
    </xf>
    <xf numFmtId="0" fontId="5" fillId="11" borderId="11" xfId="0" applyFont="1" applyFill="1" applyBorder="1" applyAlignment="1">
      <alignment horizontal="left" vertical="center" wrapText="1"/>
    </xf>
    <xf numFmtId="164" fontId="5" fillId="11" borderId="1" xfId="2" applyNumberFormat="1" applyFont="1" applyFill="1" applyBorder="1" applyAlignment="1">
      <alignment horizontal="left" vertical="center"/>
    </xf>
    <xf numFmtId="0" fontId="5" fillId="0" borderId="7" xfId="0" applyFont="1" applyBorder="1" applyAlignment="1">
      <alignment horizontal="center" vertical="center"/>
    </xf>
    <xf numFmtId="8" fontId="5" fillId="0" borderId="13" xfId="0" applyNumberFormat="1" applyFont="1" applyBorder="1" applyAlignment="1">
      <alignment horizontal="right" vertical="center"/>
    </xf>
    <xf numFmtId="0" fontId="14" fillId="0" borderId="1" xfId="0" applyFont="1" applyBorder="1" applyAlignment="1">
      <alignment horizontal="center"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horizontal="center" vertical="center"/>
    </xf>
    <xf numFmtId="0" fontId="5" fillId="0" borderId="0" xfId="0" applyFont="1" applyBorder="1" applyAlignment="1">
      <alignment horizontal="center" vertical="center" wrapText="1"/>
    </xf>
    <xf numFmtId="0" fontId="5" fillId="0" borderId="8" xfId="0" applyFont="1" applyBorder="1" applyAlignment="1">
      <alignment horizontal="center" vertical="center"/>
    </xf>
    <xf numFmtId="0" fontId="5" fillId="0" borderId="0" xfId="3" applyFont="1"/>
    <xf numFmtId="0" fontId="5" fillId="0" borderId="0" xfId="3" applyFont="1" applyFill="1" applyBorder="1" applyAlignment="1">
      <alignment horizontal="center" wrapText="1"/>
    </xf>
    <xf numFmtId="0" fontId="5" fillId="0" borderId="0" xfId="3" applyFont="1" applyFill="1"/>
    <xf numFmtId="0" fontId="5" fillId="0" borderId="0" xfId="3" applyFont="1" applyFill="1" applyBorder="1" applyAlignment="1">
      <alignment horizontal="center"/>
    </xf>
    <xf numFmtId="0" fontId="15" fillId="12" borderId="19" xfId="3" applyFont="1" applyFill="1" applyBorder="1" applyAlignment="1">
      <alignment horizontal="center" wrapText="1"/>
    </xf>
    <xf numFmtId="0" fontId="15" fillId="12" borderId="19" xfId="3" applyFont="1" applyFill="1" applyBorder="1" applyAlignment="1">
      <alignment horizontal="center" vertical="center"/>
    </xf>
    <xf numFmtId="0" fontId="5" fillId="0" borderId="0" xfId="3" applyFont="1" applyFill="1" applyBorder="1"/>
    <xf numFmtId="0" fontId="15" fillId="12" borderId="19" xfId="3" applyFont="1" applyFill="1" applyBorder="1" applyAlignment="1">
      <alignment horizontal="center"/>
    </xf>
    <xf numFmtId="0" fontId="5" fillId="0" borderId="0" xfId="3" applyFont="1" applyBorder="1"/>
    <xf numFmtId="0" fontId="15" fillId="0" borderId="0" xfId="3" applyFont="1" applyBorder="1"/>
    <xf numFmtId="0" fontId="5" fillId="12" borderId="19" xfId="3" applyFont="1" applyFill="1" applyBorder="1" applyAlignment="1">
      <alignment horizontal="left" wrapText="1"/>
    </xf>
    <xf numFmtId="0" fontId="5" fillId="12" borderId="19" xfId="3" applyFont="1" applyFill="1" applyBorder="1" applyAlignment="1">
      <alignment horizontal="center"/>
    </xf>
    <xf numFmtId="8" fontId="5" fillId="0" borderId="0" xfId="3" applyNumberFormat="1" applyFont="1" applyFill="1" applyBorder="1"/>
    <xf numFmtId="0" fontId="5" fillId="0" borderId="9" xfId="0" applyFont="1" applyBorder="1" applyAlignment="1">
      <alignment horizontal="left" vertical="center" wrapText="1"/>
    </xf>
    <xf numFmtId="8" fontId="4" fillId="0" borderId="9" xfId="0" applyNumberFormat="1" applyFont="1" applyBorder="1" applyAlignment="1">
      <alignment horizontal="right" vertical="center"/>
    </xf>
    <xf numFmtId="8" fontId="4" fillId="0" borderId="3" xfId="0" applyNumberFormat="1" applyFont="1" applyBorder="1" applyAlignment="1">
      <alignment horizontal="right" vertical="center"/>
    </xf>
    <xf numFmtId="0" fontId="5" fillId="12" borderId="19" xfId="3" applyFont="1" applyFill="1" applyBorder="1" applyAlignment="1">
      <alignment horizontal="center" vertical="center"/>
    </xf>
    <xf numFmtId="0" fontId="5" fillId="12" borderId="19" xfId="3" applyFont="1" applyFill="1" applyBorder="1" applyAlignment="1">
      <alignment horizontal="left" vertical="center"/>
    </xf>
    <xf numFmtId="0" fontId="15" fillId="12" borderId="19" xfId="3" applyFont="1" applyFill="1" applyBorder="1" applyAlignment="1">
      <alignment horizontal="left" vertical="center"/>
    </xf>
    <xf numFmtId="8" fontId="5" fillId="0" borderId="19" xfId="3" applyNumberFormat="1" applyFont="1" applyFill="1" applyBorder="1" applyAlignment="1">
      <alignment horizontal="center" vertical="center"/>
    </xf>
    <xf numFmtId="0" fontId="5" fillId="12" borderId="19" xfId="3" applyFont="1" applyFill="1" applyBorder="1" applyAlignment="1">
      <alignment horizontal="center" vertical="center" wrapText="1"/>
    </xf>
    <xf numFmtId="0" fontId="15" fillId="12" borderId="19" xfId="3" applyFont="1" applyFill="1" applyBorder="1" applyAlignment="1">
      <alignment vertical="center" wrapText="1"/>
    </xf>
    <xf numFmtId="0" fontId="26" fillId="0" borderId="0" xfId="0" applyFont="1"/>
    <xf numFmtId="0" fontId="27" fillId="0" borderId="0" xfId="0" applyFont="1" applyAlignment="1">
      <alignment vertical="center"/>
    </xf>
    <xf numFmtId="44" fontId="0" fillId="0" borderId="0" xfId="0" applyNumberFormat="1"/>
    <xf numFmtId="0" fontId="5" fillId="0" borderId="8" xfId="0" applyFont="1" applyBorder="1" applyAlignment="1">
      <alignment horizontal="center" vertical="center"/>
    </xf>
    <xf numFmtId="0" fontId="28" fillId="0" borderId="0" xfId="0" applyFont="1"/>
    <xf numFmtId="0" fontId="1" fillId="0" borderId="0" xfId="0" applyFont="1"/>
    <xf numFmtId="0" fontId="0" fillId="16" borderId="19" xfId="0" applyFill="1" applyBorder="1"/>
    <xf numFmtId="0" fontId="5" fillId="15" borderId="19" xfId="3" applyFont="1" applyFill="1" applyBorder="1" applyAlignment="1">
      <alignment horizontal="center" vertical="center"/>
    </xf>
    <xf numFmtId="0" fontId="15" fillId="15" borderId="19" xfId="3" applyFont="1" applyFill="1" applyBorder="1" applyAlignment="1">
      <alignment horizontal="center" vertical="center"/>
    </xf>
    <xf numFmtId="0" fontId="5" fillId="0" borderId="19" xfId="3" applyFont="1" applyFill="1" applyBorder="1" applyAlignment="1">
      <alignment horizontal="center" vertical="center"/>
    </xf>
    <xf numFmtId="8" fontId="5" fillId="15" borderId="19" xfId="3" applyNumberFormat="1" applyFont="1" applyFill="1" applyBorder="1" applyAlignment="1">
      <alignment horizontal="center" vertical="center"/>
    </xf>
    <xf numFmtId="0" fontId="5" fillId="15" borderId="19" xfId="3" applyFont="1" applyFill="1" applyBorder="1" applyAlignment="1">
      <alignment horizontal="center"/>
    </xf>
    <xf numFmtId="0" fontId="5" fillId="15" borderId="19" xfId="3" applyFont="1" applyFill="1" applyBorder="1" applyAlignment="1">
      <alignment horizontal="right"/>
    </xf>
    <xf numFmtId="2" fontId="5" fillId="15" borderId="19" xfId="3" applyNumberFormat="1" applyFont="1" applyFill="1" applyBorder="1" applyAlignment="1">
      <alignment horizontal="right"/>
    </xf>
    <xf numFmtId="0" fontId="5" fillId="0" borderId="19" xfId="3" applyFont="1" applyFill="1" applyBorder="1"/>
    <xf numFmtId="8" fontId="5" fillId="0" borderId="19" xfId="3" applyNumberFormat="1" applyFont="1" applyFill="1" applyBorder="1"/>
    <xf numFmtId="0" fontId="3" fillId="0" borderId="12" xfId="0" applyFont="1" applyBorder="1" applyAlignment="1">
      <alignment horizontal="center" wrapText="1"/>
    </xf>
    <xf numFmtId="0" fontId="3" fillId="0" borderId="13" xfId="0" applyFont="1" applyBorder="1" applyAlignment="1">
      <alignment horizontal="center" wrapText="1"/>
    </xf>
    <xf numFmtId="0" fontId="3" fillId="0" borderId="8" xfId="0" applyFont="1" applyBorder="1" applyAlignment="1">
      <alignment horizontal="center" wrapText="1"/>
    </xf>
    <xf numFmtId="0" fontId="4" fillId="2" borderId="12" xfId="0" applyFont="1" applyFill="1" applyBorder="1" applyAlignment="1">
      <alignment horizontal="left" wrapText="1"/>
    </xf>
    <xf numFmtId="0" fontId="4" fillId="2" borderId="13" xfId="0" applyFont="1" applyFill="1" applyBorder="1" applyAlignment="1">
      <alignment horizontal="left" wrapText="1"/>
    </xf>
    <xf numFmtId="0" fontId="4" fillId="2" borderId="8" xfId="0" applyFont="1" applyFill="1" applyBorder="1" applyAlignment="1">
      <alignment horizontal="left" wrapText="1"/>
    </xf>
    <xf numFmtId="0" fontId="4" fillId="2" borderId="12" xfId="0" applyFont="1" applyFill="1" applyBorder="1" applyAlignment="1">
      <alignment horizontal="left"/>
    </xf>
    <xf numFmtId="0" fontId="4" fillId="2" borderId="13" xfId="0" applyFont="1" applyFill="1" applyBorder="1" applyAlignment="1">
      <alignment horizontal="left"/>
    </xf>
    <xf numFmtId="0" fontId="4" fillId="2" borderId="8" xfId="0" applyFont="1" applyFill="1" applyBorder="1" applyAlignment="1">
      <alignment horizontal="left"/>
    </xf>
    <xf numFmtId="0" fontId="4" fillId="2" borderId="13" xfId="0" applyFont="1" applyFill="1" applyBorder="1" applyAlignment="1">
      <alignment horizontal="left" vertical="center"/>
    </xf>
    <xf numFmtId="0" fontId="4" fillId="2" borderId="15" xfId="0" applyFont="1" applyFill="1" applyBorder="1" applyAlignment="1">
      <alignment horizontal="left" vertic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4" fillId="2" borderId="13"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5" xfId="0" applyFont="1" applyBorder="1" applyAlignment="1">
      <alignment horizontal="center"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5" xfId="0" applyFont="1" applyBorder="1" applyAlignment="1">
      <alignment horizontal="left" vertical="center" wrapText="1"/>
    </xf>
    <xf numFmtId="0" fontId="4" fillId="0" borderId="10" xfId="0" applyFont="1" applyBorder="1" applyAlignment="1">
      <alignment horizontal="left" wrapText="1"/>
    </xf>
    <xf numFmtId="0" fontId="4" fillId="0" borderId="16" xfId="0" applyFont="1" applyBorder="1" applyAlignment="1">
      <alignment horizontal="left" wrapText="1"/>
    </xf>
    <xf numFmtId="0" fontId="4" fillId="0" borderId="17" xfId="0" applyFont="1" applyBorder="1" applyAlignment="1">
      <alignment horizontal="left" wrapText="1"/>
    </xf>
    <xf numFmtId="0" fontId="4" fillId="0" borderId="11" xfId="0" applyFont="1" applyBorder="1" applyAlignment="1">
      <alignment horizontal="left" wrapText="1"/>
    </xf>
    <xf numFmtId="0" fontId="4" fillId="0" borderId="9" xfId="0" applyFont="1" applyBorder="1" applyAlignment="1">
      <alignment horizontal="left" wrapText="1"/>
    </xf>
    <xf numFmtId="0" fontId="4" fillId="0" borderId="18" xfId="0" applyFont="1" applyBorder="1" applyAlignment="1">
      <alignment horizontal="left"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5" xfId="0" applyFont="1" applyBorder="1" applyAlignment="1">
      <alignment horizontal="left"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8" xfId="0" applyFont="1" applyBorder="1" applyAlignment="1">
      <alignment horizontal="center" vertical="center"/>
    </xf>
    <xf numFmtId="0" fontId="4" fillId="0" borderId="8" xfId="0" applyFont="1" applyBorder="1" applyAlignment="1">
      <alignment horizontal="center" vertical="center" wrapText="1"/>
    </xf>
    <xf numFmtId="0" fontId="4" fillId="2" borderId="8" xfId="0" applyFont="1" applyFill="1" applyBorder="1" applyAlignment="1">
      <alignment horizontal="left" vertical="center"/>
    </xf>
    <xf numFmtId="0" fontId="3" fillId="0" borderId="8" xfId="0" applyFont="1" applyBorder="1" applyAlignment="1">
      <alignment horizontal="center" vertical="center" wrapText="1"/>
    </xf>
    <xf numFmtId="0" fontId="4" fillId="2" borderId="8" xfId="0" applyFont="1" applyFill="1" applyBorder="1" applyAlignment="1">
      <alignment horizontal="left" vertical="center" wrapText="1"/>
    </xf>
    <xf numFmtId="0" fontId="5" fillId="0" borderId="8" xfId="0" applyFont="1" applyBorder="1" applyAlignment="1">
      <alignment horizontal="left" vertical="center" wrapText="1"/>
    </xf>
    <xf numFmtId="0" fontId="4" fillId="0" borderId="7" xfId="0" applyFont="1" applyBorder="1" applyAlignment="1">
      <alignment horizontal="left" wrapText="1"/>
    </xf>
    <xf numFmtId="0" fontId="4" fillId="0" borderId="3" xfId="0" applyFont="1" applyBorder="1" applyAlignment="1">
      <alignment horizontal="left"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5" xfId="0" applyFont="1" applyBorder="1" applyAlignment="1">
      <alignment horizontal="justify"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23" xfId="3" applyFont="1" applyFill="1" applyBorder="1" applyAlignment="1">
      <alignment horizontal="center" wrapText="1"/>
    </xf>
    <xf numFmtId="0" fontId="5" fillId="13" borderId="20" xfId="3" applyFont="1" applyFill="1" applyBorder="1" applyAlignment="1">
      <alignment horizontal="center" wrapText="1"/>
    </xf>
    <xf numFmtId="0" fontId="5" fillId="13" borderId="22" xfId="3" applyFont="1" applyFill="1" applyBorder="1" applyAlignment="1">
      <alignment horizontal="center" wrapText="1"/>
    </xf>
    <xf numFmtId="0" fontId="5" fillId="13" borderId="21" xfId="3" applyFont="1" applyFill="1" applyBorder="1" applyAlignment="1">
      <alignment horizontal="center" wrapText="1"/>
    </xf>
    <xf numFmtId="0" fontId="5" fillId="14" borderId="20" xfId="3" applyFont="1" applyFill="1" applyBorder="1" applyAlignment="1">
      <alignment horizontal="center" vertical="center" wrapText="1"/>
    </xf>
    <xf numFmtId="0" fontId="5" fillId="14" borderId="21" xfId="3" applyFont="1" applyFill="1" applyBorder="1" applyAlignment="1">
      <alignment horizontal="center" vertical="center" wrapText="1"/>
    </xf>
    <xf numFmtId="0" fontId="5" fillId="14" borderId="20" xfId="3" applyFont="1" applyFill="1" applyBorder="1" applyAlignment="1">
      <alignment horizontal="center" vertical="center"/>
    </xf>
    <xf numFmtId="0" fontId="5" fillId="14" borderId="22" xfId="3" applyFont="1" applyFill="1" applyBorder="1" applyAlignment="1">
      <alignment horizontal="center" vertical="center"/>
    </xf>
    <xf numFmtId="0" fontId="5" fillId="14" borderId="21" xfId="3" applyFont="1" applyFill="1" applyBorder="1" applyAlignment="1">
      <alignment horizontal="center" vertical="center"/>
    </xf>
    <xf numFmtId="0" fontId="5" fillId="13" borderId="20" xfId="3" applyFont="1" applyFill="1" applyBorder="1" applyAlignment="1">
      <alignment horizontal="center" vertical="center" wrapText="1"/>
    </xf>
    <xf numFmtId="0" fontId="5" fillId="13" borderId="22" xfId="3" applyFont="1" applyFill="1" applyBorder="1" applyAlignment="1">
      <alignment horizontal="center" vertical="center" wrapText="1"/>
    </xf>
    <xf numFmtId="0" fontId="5" fillId="13" borderId="21" xfId="3" applyFont="1" applyFill="1" applyBorder="1" applyAlignment="1">
      <alignment horizontal="center" vertical="center" wrapText="1"/>
    </xf>
    <xf numFmtId="0" fontId="5" fillId="14" borderId="20" xfId="3" applyFont="1" applyFill="1" applyBorder="1" applyAlignment="1">
      <alignment horizontal="center" wrapText="1"/>
    </xf>
    <xf numFmtId="0" fontId="5" fillId="14" borderId="21" xfId="3" applyFont="1" applyFill="1" applyBorder="1" applyAlignment="1">
      <alignment horizont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5" xfId="0" applyFont="1" applyBorder="1" applyAlignment="1">
      <alignment horizontal="center" vertical="center" wrapText="1"/>
    </xf>
    <xf numFmtId="44" fontId="5" fillId="0" borderId="8" xfId="0" applyNumberFormat="1" applyFont="1" applyBorder="1" applyAlignment="1">
      <alignment horizontal="left"/>
    </xf>
  </cellXfs>
  <cellStyles count="4">
    <cellStyle name="Euro" xfId="1"/>
    <cellStyle name="Normale" xfId="0" builtinId="0"/>
    <cellStyle name="Normale 2" xfId="3"/>
    <cellStyle name="Percentuale" xfId="2"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lang val="it-IT"/>
  <c:chart>
    <c:view3D>
      <c:rotX val="30"/>
      <c:perspective val="30"/>
    </c:view3D>
    <c:plotArea>
      <c:layout/>
      <c:pie3DChart>
        <c:varyColors val="1"/>
        <c:ser>
          <c:idx val="0"/>
          <c:order val="0"/>
          <c:dLbls>
            <c:showVal val="1"/>
            <c:showLeaderLines val="1"/>
          </c:dLbls>
          <c:cat>
            <c:strRef>
              <c:f>palizzata!$G$37:$G$40</c:f>
              <c:strCache>
                <c:ptCount val="4"/>
                <c:pt idx="0">
                  <c:v>incidenza  manodopera </c:v>
                </c:pt>
                <c:pt idx="1">
                  <c:v>incidenza noli </c:v>
                </c:pt>
                <c:pt idx="2">
                  <c:v>incidenza materiali</c:v>
                </c:pt>
                <c:pt idx="3">
                  <c:v>incidenza  sicurezza</c:v>
                </c:pt>
              </c:strCache>
            </c:strRef>
          </c:cat>
          <c:val>
            <c:numRef>
              <c:f>palizzata!$H$37:$H$40</c:f>
              <c:numCache>
                <c:formatCode>0.0%</c:formatCode>
                <c:ptCount val="4"/>
                <c:pt idx="0">
                  <c:v>0.24945805405823032</c:v>
                </c:pt>
                <c:pt idx="1">
                  <c:v>1.2347489816334522E-2</c:v>
                </c:pt>
                <c:pt idx="2">
                  <c:v>0.73295834524794412</c:v>
                </c:pt>
                <c:pt idx="3">
                  <c:v>5.2361108774912971E-3</c:v>
                </c:pt>
              </c:numCache>
            </c:numRef>
          </c:val>
        </c:ser>
      </c:pie3DChart>
    </c:plotArea>
    <c:legend>
      <c:legendPos val="r"/>
      <c:layout/>
    </c:legend>
    <c:plotVisOnly val="1"/>
  </c:chart>
  <c:printSettings>
    <c:headerFooter/>
    <c:pageMargins b="0.75000000000000111" l="0.70000000000000062" r="0.70000000000000062" t="0.750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it-IT"/>
  <c:chart>
    <c:view3D>
      <c:rotX val="30"/>
      <c:perspective val="30"/>
    </c:view3D>
    <c:plotArea>
      <c:layout/>
      <c:pie3DChart>
        <c:varyColors val="1"/>
        <c:ser>
          <c:idx val="0"/>
          <c:order val="0"/>
          <c:dLbls>
            <c:showVal val="1"/>
            <c:showLeaderLines val="1"/>
          </c:dLbls>
          <c:cat>
            <c:strRef>
              <c:f>gradonata!$G$32:$G$35</c:f>
              <c:strCache>
                <c:ptCount val="4"/>
                <c:pt idx="0">
                  <c:v>incidenza  manodopera </c:v>
                </c:pt>
                <c:pt idx="1">
                  <c:v>incidenza noli </c:v>
                </c:pt>
                <c:pt idx="2">
                  <c:v>incidenza materiali</c:v>
                </c:pt>
                <c:pt idx="3">
                  <c:v>incidenza  sicurezza</c:v>
                </c:pt>
              </c:strCache>
            </c:strRef>
          </c:cat>
          <c:val>
            <c:numRef>
              <c:f>gradonata!$H$32:$H$35</c:f>
              <c:numCache>
                <c:formatCode>0.0%</c:formatCode>
                <c:ptCount val="4"/>
                <c:pt idx="0">
                  <c:v>0.36431088306195514</c:v>
                </c:pt>
                <c:pt idx="1">
                  <c:v>0.46174347752501477</c:v>
                </c:pt>
                <c:pt idx="2">
                  <c:v>0.15742455220129092</c:v>
                </c:pt>
                <c:pt idx="3">
                  <c:v>1.6521087211739397E-2</c:v>
                </c:pt>
              </c:numCache>
            </c:numRef>
          </c:val>
        </c:ser>
      </c:pie3DChart>
    </c:plotArea>
    <c:legend>
      <c:legendPos val="r"/>
    </c:legend>
    <c:plotVisOnly val="1"/>
  </c:chart>
  <c:printSettings>
    <c:headerFooter/>
    <c:pageMargins b="0.75000000000000111" l="0.70000000000000062" r="0.70000000000000062" t="0.750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it-IT"/>
  <c:chart>
    <c:view3D>
      <c:rotX val="30"/>
      <c:perspective val="30"/>
    </c:view3D>
    <c:plotArea>
      <c:layout/>
      <c:pie3DChart>
        <c:varyColors val="1"/>
        <c:ser>
          <c:idx val="0"/>
          <c:order val="0"/>
          <c:dLbls>
            <c:showVal val="1"/>
            <c:showLeaderLines val="1"/>
          </c:dLbls>
          <c:cat>
            <c:strRef>
              <c:f>grata!$G$37:$G$40</c:f>
              <c:strCache>
                <c:ptCount val="4"/>
                <c:pt idx="0">
                  <c:v>incidenza  manodopera </c:v>
                </c:pt>
                <c:pt idx="1">
                  <c:v>incidenza noli </c:v>
                </c:pt>
                <c:pt idx="2">
                  <c:v>incidenza materiali</c:v>
                </c:pt>
                <c:pt idx="3">
                  <c:v>incidenza  sicurezza</c:v>
                </c:pt>
              </c:strCache>
            </c:strRef>
          </c:cat>
          <c:val>
            <c:numRef>
              <c:f>grata!$H$37:$H$40</c:f>
              <c:numCache>
                <c:formatCode>0.0%</c:formatCode>
                <c:ptCount val="4"/>
                <c:pt idx="0">
                  <c:v>0.31896463106817463</c:v>
                </c:pt>
                <c:pt idx="1">
                  <c:v>0.19710066324403611</c:v>
                </c:pt>
                <c:pt idx="2">
                  <c:v>0.47361339980154488</c:v>
                </c:pt>
                <c:pt idx="3">
                  <c:v>1.0321305886244215E-2</c:v>
                </c:pt>
              </c:numCache>
            </c:numRef>
          </c:val>
        </c:ser>
      </c:pie3DChart>
    </c:plotArea>
    <c:legend>
      <c:legendPos val="r"/>
    </c:legend>
    <c:plotVisOnly val="1"/>
  </c:chart>
  <c:printSettings>
    <c:headerFooter/>
    <c:pageMargins b="0.75000000000000111" l="0.70000000000000062" r="0.70000000000000062" t="0.750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it-IT"/>
  <c:chart>
    <c:autoTitleDeleted val="1"/>
    <c:view3D>
      <c:rotX val="30"/>
      <c:perspective val="30"/>
    </c:view3D>
    <c:plotArea>
      <c:layout/>
      <c:pie3DChart>
        <c:varyColors val="1"/>
        <c:ser>
          <c:idx val="0"/>
          <c:order val="0"/>
          <c:dLbls>
            <c:showVal val="1"/>
            <c:showLeaderLines val="1"/>
          </c:dLbls>
          <c:cat>
            <c:strRef>
              <c:f>'grata ves'!$G$36:$G$39</c:f>
              <c:strCache>
                <c:ptCount val="4"/>
                <c:pt idx="0">
                  <c:v>incidenza  manodopera </c:v>
                </c:pt>
                <c:pt idx="1">
                  <c:v>incidenza noli </c:v>
                </c:pt>
                <c:pt idx="2">
                  <c:v>incidenza materiali</c:v>
                </c:pt>
                <c:pt idx="3">
                  <c:v>incidenza  sicurezza</c:v>
                </c:pt>
              </c:strCache>
            </c:strRef>
          </c:cat>
          <c:val>
            <c:numRef>
              <c:f>'grata ves'!$H$36:$H$39</c:f>
              <c:numCache>
                <c:formatCode>0.0%</c:formatCode>
                <c:ptCount val="4"/>
                <c:pt idx="0">
                  <c:v>0.37423201867374917</c:v>
                </c:pt>
                <c:pt idx="1">
                  <c:v>6.557987617312408E-2</c:v>
                </c:pt>
                <c:pt idx="2">
                  <c:v>0.55139186725618916</c:v>
                </c:pt>
                <c:pt idx="3">
                  <c:v>8.7962378969374654E-3</c:v>
                </c:pt>
              </c:numCache>
            </c:numRef>
          </c:val>
        </c:ser>
      </c:pie3DChart>
    </c:plotArea>
    <c:legend>
      <c:legendPos val="r"/>
    </c:legend>
    <c:plotVisOnly val="1"/>
  </c:chart>
  <c:printSettings>
    <c:headerFooter/>
    <c:pageMargins b="0.75000000000000111" l="0.70000000000000062" r="0.70000000000000062" t="0.7500000000000011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it-IT"/>
  <c:chart>
    <c:view3D>
      <c:rotX val="30"/>
      <c:perspective val="30"/>
    </c:view3D>
    <c:plotArea>
      <c:layout/>
      <c:pie3DChart>
        <c:varyColors val="1"/>
        <c:ser>
          <c:idx val="0"/>
          <c:order val="0"/>
          <c:dLbls>
            <c:showVal val="1"/>
            <c:showLeaderLines val="1"/>
          </c:dLbls>
          <c:cat>
            <c:strRef>
              <c:f>'palificata doppia'!$G$40:$G$43</c:f>
              <c:strCache>
                <c:ptCount val="4"/>
                <c:pt idx="0">
                  <c:v>incidenza  manodopera </c:v>
                </c:pt>
                <c:pt idx="1">
                  <c:v>incidenza noli </c:v>
                </c:pt>
                <c:pt idx="2">
                  <c:v>incidenza materiali</c:v>
                </c:pt>
                <c:pt idx="3">
                  <c:v>incidenza  sicurezza</c:v>
                </c:pt>
              </c:strCache>
            </c:strRef>
          </c:cat>
          <c:val>
            <c:numRef>
              <c:f>'palificata doppia'!$H$40:$H$43</c:f>
              <c:numCache>
                <c:formatCode>0.0%</c:formatCode>
                <c:ptCount val="4"/>
                <c:pt idx="0">
                  <c:v>0.25470940555804555</c:v>
                </c:pt>
                <c:pt idx="1">
                  <c:v>0.2655518782053255</c:v>
                </c:pt>
                <c:pt idx="2">
                  <c:v>0.46933349056136142</c:v>
                </c:pt>
                <c:pt idx="3">
                  <c:v>1.0405225675267422E-2</c:v>
                </c:pt>
              </c:numCache>
            </c:numRef>
          </c:val>
        </c:ser>
      </c:pie3DChart>
    </c:plotArea>
    <c:legend>
      <c:legendPos val="r"/>
    </c:legend>
    <c:plotVisOnly val="1"/>
  </c:chart>
  <c:printSettings>
    <c:headerFooter/>
    <c:pageMargins b="0.75000000000000111" l="0.70000000000000062" r="0.70000000000000062" t="0.750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it-IT"/>
  <c:chart>
    <c:view3D>
      <c:rotX val="30"/>
      <c:perspective val="30"/>
    </c:view3D>
    <c:plotArea>
      <c:layout/>
      <c:pie3DChart>
        <c:varyColors val="1"/>
        <c:ser>
          <c:idx val="0"/>
          <c:order val="0"/>
          <c:cat>
            <c:strRef>
              <c:f>'NP base '!$G$110:$G$113</c:f>
              <c:strCache>
                <c:ptCount val="4"/>
                <c:pt idx="0">
                  <c:v>incidenza  manodopera </c:v>
                </c:pt>
                <c:pt idx="1">
                  <c:v>incidenza noli </c:v>
                </c:pt>
                <c:pt idx="2">
                  <c:v>incidenza materiali</c:v>
                </c:pt>
                <c:pt idx="3">
                  <c:v>incidenza  sicurezza</c:v>
                </c:pt>
              </c:strCache>
            </c:strRef>
          </c:cat>
          <c:val>
            <c:numRef>
              <c:f>'NP base '!$H$110:$H$113</c:f>
              <c:numCache>
                <c:formatCode>0.0%</c:formatCode>
                <c:ptCount val="4"/>
                <c:pt idx="0">
                  <c:v>0</c:v>
                </c:pt>
                <c:pt idx="1">
                  <c:v>0</c:v>
                </c:pt>
                <c:pt idx="2">
                  <c:v>0</c:v>
                </c:pt>
                <c:pt idx="3">
                  <c:v>0</c:v>
                </c:pt>
              </c:numCache>
            </c:numRef>
          </c:val>
        </c:ser>
      </c:pie3DChart>
    </c:plotArea>
    <c:legend>
      <c:legendPos val="r"/>
    </c:legend>
    <c:plotVisOnly val="1"/>
  </c:chart>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4</xdr:col>
      <xdr:colOff>666750</xdr:colOff>
      <xdr:row>40</xdr:row>
      <xdr:rowOff>152400</xdr:rowOff>
    </xdr:from>
    <xdr:to>
      <xdr:col>8</xdr:col>
      <xdr:colOff>209550</xdr:colOff>
      <xdr:row>41</xdr:row>
      <xdr:rowOff>2133600</xdr:rowOff>
    </xdr:to>
    <xdr:graphicFrame macro="">
      <xdr:nvGraphicFramePr>
        <xdr:cNvPr id="6" name="Gra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352425</xdr:colOff>
      <xdr:row>35</xdr:row>
      <xdr:rowOff>76200</xdr:rowOff>
    </xdr:from>
    <xdr:to>
      <xdr:col>7</xdr:col>
      <xdr:colOff>866775</xdr:colOff>
      <xdr:row>36</xdr:row>
      <xdr:rowOff>2200275</xdr:rowOff>
    </xdr:to>
    <xdr:graphicFrame macro="">
      <xdr:nvGraphicFramePr>
        <xdr:cNvPr id="3" name="Gra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438150</xdr:colOff>
      <xdr:row>40</xdr:row>
      <xdr:rowOff>85724</xdr:rowOff>
    </xdr:from>
    <xdr:to>
      <xdr:col>7</xdr:col>
      <xdr:colOff>790575</xdr:colOff>
      <xdr:row>41</xdr:row>
      <xdr:rowOff>1752599</xdr:rowOff>
    </xdr:to>
    <xdr:graphicFrame macro="">
      <xdr:nvGraphicFramePr>
        <xdr:cNvPr id="3" name="Gra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714375</xdr:colOff>
      <xdr:row>39</xdr:row>
      <xdr:rowOff>114300</xdr:rowOff>
    </xdr:from>
    <xdr:to>
      <xdr:col>8</xdr:col>
      <xdr:colOff>123825</xdr:colOff>
      <xdr:row>40</xdr:row>
      <xdr:rowOff>1466850</xdr:rowOff>
    </xdr:to>
    <xdr:graphicFrame macro="">
      <xdr:nvGraphicFramePr>
        <xdr:cNvPr id="3" name="Gra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609599</xdr:colOff>
      <xdr:row>43</xdr:row>
      <xdr:rowOff>85725</xdr:rowOff>
    </xdr:from>
    <xdr:to>
      <xdr:col>7</xdr:col>
      <xdr:colOff>904874</xdr:colOff>
      <xdr:row>44</xdr:row>
      <xdr:rowOff>1495425</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1913793</xdr:colOff>
      <xdr:row>17</xdr:row>
      <xdr:rowOff>52752</xdr:rowOff>
    </xdr:from>
    <xdr:to>
      <xdr:col>7</xdr:col>
      <xdr:colOff>391259</xdr:colOff>
      <xdr:row>25</xdr:row>
      <xdr:rowOff>33702</xdr:rowOff>
    </xdr:to>
    <xdr:pic>
      <xdr:nvPicPr>
        <xdr:cNvPr id="5" name="Immagine 5"/>
        <xdr:cNvPicPr>
          <a:picLocks noChangeAspect="1" noChangeArrowheads="1"/>
        </xdr:cNvPicPr>
      </xdr:nvPicPr>
      <xdr:blipFill>
        <a:blip xmlns:r="http://schemas.openxmlformats.org/officeDocument/2006/relationships" r:embed="rId1" cstate="print"/>
        <a:srcRect l="10890" t="31476" r="36031" b="13985"/>
        <a:stretch>
          <a:fillRect/>
        </a:stretch>
      </xdr:blipFill>
      <xdr:spPr bwMode="auto">
        <a:xfrm>
          <a:off x="2294793" y="2994072"/>
          <a:ext cx="2630366" cy="1322070"/>
        </a:xfrm>
        <a:prstGeom prst="rect">
          <a:avLst/>
        </a:prstGeom>
        <a:noFill/>
        <a:ln w="9525">
          <a:noFill/>
          <a:miter lim="800000"/>
          <a:headEnd/>
          <a:tailEnd/>
        </a:ln>
      </xdr:spPr>
    </xdr:pic>
    <xdr:clientData/>
  </xdr:twoCellAnchor>
  <xdr:twoCellAnchor>
    <xdr:from>
      <xdr:col>2</xdr:col>
      <xdr:colOff>21981</xdr:colOff>
      <xdr:row>16</xdr:row>
      <xdr:rowOff>153865</xdr:rowOff>
    </xdr:from>
    <xdr:to>
      <xdr:col>2</xdr:col>
      <xdr:colOff>1779709</xdr:colOff>
      <xdr:row>26</xdr:row>
      <xdr:rowOff>10990</xdr:rowOff>
    </xdr:to>
    <xdr:pic>
      <xdr:nvPicPr>
        <xdr:cNvPr id="6" name="Immagine 80" descr="marano nov 2005 082"/>
        <xdr:cNvPicPr>
          <a:picLocks noChangeAspect="1" noChangeArrowheads="1"/>
        </xdr:cNvPicPr>
      </xdr:nvPicPr>
      <xdr:blipFill>
        <a:blip xmlns:r="http://schemas.openxmlformats.org/officeDocument/2006/relationships" r:embed="rId2" cstate="print"/>
        <a:srcRect/>
        <a:stretch>
          <a:fillRect/>
        </a:stretch>
      </xdr:blipFill>
      <xdr:spPr bwMode="auto">
        <a:xfrm>
          <a:off x="402981" y="2927545"/>
          <a:ext cx="1757728" cy="1533525"/>
        </a:xfrm>
        <a:prstGeom prst="rect">
          <a:avLst/>
        </a:prstGeom>
        <a:noFill/>
        <a:ln w="9525">
          <a:noFill/>
          <a:miter lim="800000"/>
          <a:headEnd/>
          <a:tailEnd/>
        </a:ln>
      </xdr:spPr>
    </xdr:pic>
    <xdr:clientData/>
  </xdr:twoCellAnchor>
  <xdr:twoCellAnchor>
    <xdr:from>
      <xdr:col>5</xdr:col>
      <xdr:colOff>66675</xdr:colOff>
      <xdr:row>9</xdr:row>
      <xdr:rowOff>85725</xdr:rowOff>
    </xdr:from>
    <xdr:to>
      <xdr:col>7</xdr:col>
      <xdr:colOff>0</xdr:colOff>
      <xdr:row>9</xdr:row>
      <xdr:rowOff>124559</xdr:rowOff>
    </xdr:to>
    <xdr:cxnSp macro="">
      <xdr:nvCxnSpPr>
        <xdr:cNvPr id="7" name="Connettore 2 6"/>
        <xdr:cNvCxnSpPr/>
      </xdr:nvCxnSpPr>
      <xdr:spPr>
        <a:xfrm>
          <a:off x="3609975" y="1457325"/>
          <a:ext cx="923925" cy="3883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365760</xdr:colOff>
      <xdr:row>113</xdr:row>
      <xdr:rowOff>160020</xdr:rowOff>
    </xdr:from>
    <xdr:to>
      <xdr:col>7</xdr:col>
      <xdr:colOff>845820</xdr:colOff>
      <xdr:row>114</xdr:row>
      <xdr:rowOff>1790700</xdr:rowOff>
    </xdr:to>
    <xdr:graphicFrame macro="">
      <xdr:nvGraphicFramePr>
        <xdr:cNvPr id="3" name="Gra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B2:B3"/>
  <sheetViews>
    <sheetView workbookViewId="0">
      <selection activeCell="B2" sqref="B2"/>
    </sheetView>
  </sheetViews>
  <sheetFormatPr defaultRowHeight="13.2"/>
  <cols>
    <col min="2" max="2" width="113.33203125" customWidth="1"/>
  </cols>
  <sheetData>
    <row r="2" spans="2:2" ht="18">
      <c r="B2" s="64" t="s">
        <v>158</v>
      </c>
    </row>
    <row r="3" spans="2:2" ht="270.75" customHeight="1">
      <c r="B3" s="65"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E3:I92"/>
  <sheetViews>
    <sheetView workbookViewId="0">
      <selection activeCell="F12" sqref="F12"/>
    </sheetView>
  </sheetViews>
  <sheetFormatPr defaultRowHeight="13.2"/>
  <cols>
    <col min="5" max="5" width="38.109375" customWidth="1"/>
    <col min="7" max="7" width="12.88671875" customWidth="1"/>
    <col min="8" max="8" width="29.5546875" customWidth="1"/>
    <col min="9" max="9" width="11" bestFit="1" customWidth="1"/>
  </cols>
  <sheetData>
    <row r="3" spans="5:9" ht="13.8" thickBot="1"/>
    <row r="4" spans="5:9" ht="16.2" thickBot="1">
      <c r="E4" s="192" t="s">
        <v>82</v>
      </c>
      <c r="F4" s="193"/>
      <c r="G4" s="193"/>
      <c r="H4" s="194"/>
      <c r="I4" s="176" t="s">
        <v>195</v>
      </c>
    </row>
    <row r="5" spans="5:9" ht="21" thickBot="1">
      <c r="E5" s="4" t="s">
        <v>83</v>
      </c>
      <c r="F5" s="5" t="s">
        <v>5</v>
      </c>
      <c r="G5" s="6" t="s">
        <v>7</v>
      </c>
      <c r="H5" s="7" t="s">
        <v>84</v>
      </c>
    </row>
    <row r="6" spans="5:9" ht="13.8" thickBot="1">
      <c r="E6" s="195" t="s">
        <v>9</v>
      </c>
      <c r="F6" s="196"/>
      <c r="G6" s="196"/>
      <c r="H6" s="197"/>
    </row>
    <row r="7" spans="5:9" ht="13.8" thickBot="1">
      <c r="E7" s="8" t="s">
        <v>85</v>
      </c>
      <c r="F7" s="2" t="s">
        <v>11</v>
      </c>
      <c r="G7" s="9">
        <v>13.78</v>
      </c>
      <c r="H7" s="10" t="s">
        <v>73</v>
      </c>
    </row>
    <row r="8" spans="5:9" ht="13.8" thickBot="1">
      <c r="E8" s="11" t="s">
        <v>86</v>
      </c>
      <c r="F8" s="3" t="s">
        <v>11</v>
      </c>
      <c r="G8" s="9">
        <v>12.62</v>
      </c>
      <c r="H8" s="10" t="s">
        <v>73</v>
      </c>
    </row>
    <row r="9" spans="5:9" ht="13.8" thickBot="1">
      <c r="E9" s="8" t="s">
        <v>87</v>
      </c>
      <c r="F9" s="2" t="s">
        <v>11</v>
      </c>
      <c r="G9" s="9">
        <v>11.57</v>
      </c>
      <c r="H9" s="10" t="s">
        <v>73</v>
      </c>
    </row>
    <row r="10" spans="5:9" ht="13.8" thickBot="1">
      <c r="E10" s="12"/>
      <c r="F10" s="13"/>
      <c r="G10" s="14"/>
      <c r="H10" s="15"/>
    </row>
    <row r="11" spans="5:9" ht="13.8" thickBot="1">
      <c r="E11" s="16" t="s">
        <v>12</v>
      </c>
      <c r="F11" s="17" t="s">
        <v>11</v>
      </c>
      <c r="G11" s="18">
        <v>13.35</v>
      </c>
      <c r="H11" s="19" t="s">
        <v>88</v>
      </c>
    </row>
    <row r="12" spans="5:9" ht="13.8" thickBot="1">
      <c r="E12" s="20" t="s">
        <v>13</v>
      </c>
      <c r="F12" s="17" t="s">
        <v>11</v>
      </c>
      <c r="G12" s="18">
        <v>12.47</v>
      </c>
      <c r="H12" s="19" t="s">
        <v>88</v>
      </c>
    </row>
    <row r="13" spans="5:9" ht="13.8" thickBot="1">
      <c r="E13" s="16" t="s">
        <v>10</v>
      </c>
      <c r="F13" s="17" t="s">
        <v>11</v>
      </c>
      <c r="G13" s="21">
        <v>11.51</v>
      </c>
      <c r="H13" s="19" t="s">
        <v>88</v>
      </c>
    </row>
    <row r="14" spans="5:9" ht="13.8" thickBot="1">
      <c r="E14" s="12"/>
      <c r="F14" s="13"/>
      <c r="G14" s="14"/>
      <c r="H14" s="15"/>
    </row>
    <row r="15" spans="5:9" ht="13.8" thickBot="1">
      <c r="E15" s="52" t="s">
        <v>204</v>
      </c>
      <c r="F15" s="46" t="s">
        <v>11</v>
      </c>
      <c r="G15" s="260">
        <v>37.26</v>
      </c>
      <c r="H15" s="19"/>
    </row>
    <row r="16" spans="5:9" ht="13.8" thickBot="1">
      <c r="E16" s="52" t="s">
        <v>205</v>
      </c>
      <c r="F16" s="46" t="s">
        <v>11</v>
      </c>
      <c r="G16" s="260">
        <v>34.479999999999997</v>
      </c>
      <c r="H16" s="19"/>
    </row>
    <row r="17" spans="5:9" ht="13.8" thickBot="1">
      <c r="E17" s="37" t="s">
        <v>206</v>
      </c>
      <c r="F17" s="46" t="s">
        <v>11</v>
      </c>
      <c r="G17" s="260">
        <v>30.85</v>
      </c>
      <c r="H17" s="19"/>
    </row>
    <row r="18" spans="5:9" ht="13.8" thickBot="1">
      <c r="E18" s="198" t="s">
        <v>89</v>
      </c>
      <c r="F18" s="199"/>
      <c r="G18" s="199"/>
      <c r="H18" s="200"/>
    </row>
    <row r="19" spans="5:9" ht="40.200000000000003" thickBot="1">
      <c r="E19" s="22" t="s">
        <v>90</v>
      </c>
      <c r="F19" s="23" t="s">
        <v>11</v>
      </c>
      <c r="G19" s="24">
        <v>7.93</v>
      </c>
      <c r="H19" s="25" t="s">
        <v>91</v>
      </c>
    </row>
    <row r="20" spans="5:9" ht="27" thickBot="1">
      <c r="E20" s="26" t="s">
        <v>41</v>
      </c>
      <c r="F20" s="27" t="s">
        <v>11</v>
      </c>
      <c r="G20" s="28">
        <v>32.64</v>
      </c>
      <c r="H20" s="29" t="s">
        <v>88</v>
      </c>
    </row>
    <row r="21" spans="5:9" ht="27" thickBot="1">
      <c r="E21" s="26" t="s">
        <v>42</v>
      </c>
      <c r="F21" s="27" t="s">
        <v>11</v>
      </c>
      <c r="G21" s="28">
        <v>40.799999999999997</v>
      </c>
      <c r="H21" s="29" t="s">
        <v>88</v>
      </c>
    </row>
    <row r="22" spans="5:9" ht="27" thickBot="1">
      <c r="E22" s="30" t="s">
        <v>92</v>
      </c>
      <c r="F22" s="60" t="s">
        <v>11</v>
      </c>
      <c r="G22" s="31">
        <v>38.479999999999997</v>
      </c>
      <c r="H22" s="32" t="s">
        <v>73</v>
      </c>
    </row>
    <row r="23" spans="5:9" ht="13.8" thickBot="1">
      <c r="E23" s="33" t="s">
        <v>64</v>
      </c>
      <c r="F23" s="34" t="s">
        <v>11</v>
      </c>
      <c r="G23" s="35">
        <v>54.81</v>
      </c>
      <c r="H23" s="36" t="s">
        <v>59</v>
      </c>
    </row>
    <row r="24" spans="5:9" ht="27" thickBot="1">
      <c r="E24" s="33" t="s">
        <v>65</v>
      </c>
      <c r="F24" s="34" t="s">
        <v>11</v>
      </c>
      <c r="G24" s="35">
        <v>60.37</v>
      </c>
      <c r="H24" s="36" t="s">
        <v>59</v>
      </c>
    </row>
    <row r="25" spans="5:9" ht="40.200000000000003" thickBot="1">
      <c r="E25" s="30" t="s">
        <v>93</v>
      </c>
      <c r="F25" s="27" t="s">
        <v>11</v>
      </c>
      <c r="G25" s="31">
        <v>48.86</v>
      </c>
      <c r="H25" s="32" t="s">
        <v>73</v>
      </c>
    </row>
    <row r="26" spans="5:9" ht="66.599999999999994" thickBot="1">
      <c r="E26" s="22" t="s">
        <v>94</v>
      </c>
      <c r="F26" s="23" t="s">
        <v>11</v>
      </c>
      <c r="G26" s="24">
        <v>73.2</v>
      </c>
      <c r="H26" s="25" t="s">
        <v>91</v>
      </c>
    </row>
    <row r="27" spans="5:9" ht="13.8" thickBot="1">
      <c r="E27" s="37" t="s">
        <v>56</v>
      </c>
      <c r="F27" s="38" t="s">
        <v>11</v>
      </c>
      <c r="G27" s="39">
        <v>10</v>
      </c>
      <c r="H27" s="40"/>
    </row>
    <row r="28" spans="5:9" ht="40.200000000000003" thickBot="1">
      <c r="E28" s="30" t="s">
        <v>95</v>
      </c>
      <c r="F28" s="41" t="s">
        <v>11</v>
      </c>
      <c r="G28" s="31">
        <v>17.32</v>
      </c>
      <c r="H28" s="32" t="s">
        <v>73</v>
      </c>
    </row>
    <row r="29" spans="5:9" ht="13.8" thickBot="1">
      <c r="E29" s="22" t="s">
        <v>96</v>
      </c>
      <c r="F29" s="23" t="s">
        <v>11</v>
      </c>
      <c r="G29" s="24">
        <v>31.72</v>
      </c>
      <c r="H29" s="25" t="s">
        <v>91</v>
      </c>
    </row>
    <row r="30" spans="5:9" ht="66.599999999999994" thickBot="1">
      <c r="E30" s="22" t="s">
        <v>97</v>
      </c>
      <c r="F30" s="42" t="s">
        <v>79</v>
      </c>
      <c r="G30" s="24">
        <v>34.770000000000003</v>
      </c>
      <c r="H30" s="25" t="s">
        <v>91</v>
      </c>
      <c r="I30" s="178"/>
    </row>
    <row r="31" spans="5:9" ht="27" thickBot="1">
      <c r="E31" s="30" t="s">
        <v>74</v>
      </c>
      <c r="F31" s="43" t="s">
        <v>79</v>
      </c>
      <c r="G31" s="31">
        <v>26.6</v>
      </c>
      <c r="H31" s="32" t="s">
        <v>73</v>
      </c>
      <c r="I31" s="178"/>
    </row>
    <row r="32" spans="5:9" ht="13.8" thickBot="1">
      <c r="E32" s="33" t="s">
        <v>60</v>
      </c>
      <c r="F32" s="34" t="s">
        <v>11</v>
      </c>
      <c r="G32" s="35">
        <v>66.010000000000005</v>
      </c>
      <c r="H32" s="36" t="s">
        <v>59</v>
      </c>
    </row>
    <row r="33" spans="5:8" ht="27" thickBot="1">
      <c r="E33" s="33" t="s">
        <v>63</v>
      </c>
      <c r="F33" s="34" t="s">
        <v>11</v>
      </c>
      <c r="G33" s="35">
        <v>114.9</v>
      </c>
      <c r="H33" s="36" t="s">
        <v>59</v>
      </c>
    </row>
    <row r="34" spans="5:8" ht="27" thickBot="1">
      <c r="E34" s="33" t="s">
        <v>61</v>
      </c>
      <c r="F34" s="34" t="s">
        <v>11</v>
      </c>
      <c r="G34" s="35">
        <v>84.16</v>
      </c>
      <c r="H34" s="36" t="s">
        <v>59</v>
      </c>
    </row>
    <row r="35" spans="5:8" ht="27" thickBot="1">
      <c r="E35" s="33" t="s">
        <v>62</v>
      </c>
      <c r="F35" s="34" t="s">
        <v>11</v>
      </c>
      <c r="G35" s="35">
        <v>98.23</v>
      </c>
      <c r="H35" s="36" t="s">
        <v>59</v>
      </c>
    </row>
    <row r="36" spans="5:8" ht="27" thickBot="1">
      <c r="E36" s="26" t="s">
        <v>30</v>
      </c>
      <c r="F36" s="27" t="s">
        <v>11</v>
      </c>
      <c r="G36" s="28">
        <v>65</v>
      </c>
      <c r="H36" s="29" t="s">
        <v>88</v>
      </c>
    </row>
    <row r="37" spans="5:8" ht="27" thickBot="1">
      <c r="E37" s="30" t="s">
        <v>75</v>
      </c>
      <c r="F37" s="41" t="s">
        <v>11</v>
      </c>
      <c r="G37" s="31">
        <v>73.16</v>
      </c>
      <c r="H37" s="32" t="s">
        <v>73</v>
      </c>
    </row>
    <row r="38" spans="5:8" ht="13.8" thickBot="1">
      <c r="E38" s="37" t="s">
        <v>98</v>
      </c>
      <c r="F38" s="38" t="s">
        <v>11</v>
      </c>
      <c r="G38" s="39">
        <v>10</v>
      </c>
      <c r="H38" s="40" t="s">
        <v>2</v>
      </c>
    </row>
    <row r="39" spans="5:8" ht="27" thickBot="1">
      <c r="E39" s="22" t="s">
        <v>99</v>
      </c>
      <c r="F39" s="23" t="s">
        <v>11</v>
      </c>
      <c r="G39" s="24">
        <v>48.8</v>
      </c>
      <c r="H39" s="25" t="s">
        <v>91</v>
      </c>
    </row>
    <row r="40" spans="5:8" ht="13.8" thickBot="1">
      <c r="E40" s="22" t="s">
        <v>100</v>
      </c>
      <c r="F40" s="23" t="s">
        <v>11</v>
      </c>
      <c r="G40" s="24">
        <v>103.7</v>
      </c>
      <c r="H40" s="25" t="s">
        <v>91</v>
      </c>
    </row>
    <row r="41" spans="5:8" ht="27" thickBot="1">
      <c r="E41" s="22" t="s">
        <v>101</v>
      </c>
      <c r="F41" s="23" t="s">
        <v>11</v>
      </c>
      <c r="G41" s="24">
        <v>85.4</v>
      </c>
      <c r="H41" s="25" t="s">
        <v>91</v>
      </c>
    </row>
    <row r="42" spans="5:8" ht="40.200000000000003" thickBot="1">
      <c r="E42" s="30" t="s">
        <v>102</v>
      </c>
      <c r="F42" s="41" t="s">
        <v>11</v>
      </c>
      <c r="G42" s="31">
        <v>7.83</v>
      </c>
      <c r="H42" s="32" t="s">
        <v>73</v>
      </c>
    </row>
    <row r="43" spans="5:8" ht="27" thickBot="1">
      <c r="E43" s="33" t="s">
        <v>69</v>
      </c>
      <c r="F43" s="34" t="s">
        <v>11</v>
      </c>
      <c r="G43" s="35">
        <v>3.81</v>
      </c>
      <c r="H43" s="36" t="s">
        <v>59</v>
      </c>
    </row>
    <row r="44" spans="5:8" ht="79.8" thickBot="1">
      <c r="E44" s="22" t="s">
        <v>162</v>
      </c>
      <c r="F44" s="23" t="s">
        <v>11</v>
      </c>
      <c r="G44" s="24">
        <v>51.24</v>
      </c>
      <c r="H44" s="25" t="s">
        <v>91</v>
      </c>
    </row>
    <row r="45" spans="5:8" ht="13.8" thickBot="1">
      <c r="E45" s="22" t="s">
        <v>103</v>
      </c>
      <c r="F45" s="23" t="s">
        <v>11</v>
      </c>
      <c r="G45" s="24">
        <v>34.159999999999997</v>
      </c>
      <c r="H45" s="25" t="s">
        <v>91</v>
      </c>
    </row>
    <row r="46" spans="5:8" ht="27" thickBot="1">
      <c r="E46" s="26" t="s">
        <v>49</v>
      </c>
      <c r="F46" s="27" t="s">
        <v>11</v>
      </c>
      <c r="G46" s="28">
        <v>37.5</v>
      </c>
      <c r="H46" s="29" t="s">
        <v>88</v>
      </c>
    </row>
    <row r="47" spans="5:8" ht="27" thickBot="1">
      <c r="E47" s="33" t="s">
        <v>72</v>
      </c>
      <c r="F47" s="34" t="s">
        <v>11</v>
      </c>
      <c r="G47" s="35">
        <v>59.78</v>
      </c>
      <c r="H47" s="36" t="s">
        <v>59</v>
      </c>
    </row>
    <row r="48" spans="5:8" ht="27" thickBot="1">
      <c r="E48" s="33" t="s">
        <v>70</v>
      </c>
      <c r="F48" s="34" t="s">
        <v>11</v>
      </c>
      <c r="G48" s="35">
        <v>32.479999999999997</v>
      </c>
      <c r="H48" s="36" t="s">
        <v>59</v>
      </c>
    </row>
    <row r="49" spans="5:8" ht="27" thickBot="1">
      <c r="E49" s="33" t="s">
        <v>71</v>
      </c>
      <c r="F49" s="34" t="s">
        <v>11</v>
      </c>
      <c r="G49" s="35">
        <v>47.69</v>
      </c>
      <c r="H49" s="36" t="s">
        <v>59</v>
      </c>
    </row>
    <row r="50" spans="5:8" ht="13.8" thickBot="1">
      <c r="E50" s="26" t="s">
        <v>40</v>
      </c>
      <c r="F50" s="27" t="s">
        <v>11</v>
      </c>
      <c r="G50" s="28">
        <v>5</v>
      </c>
      <c r="H50" s="29" t="s">
        <v>88</v>
      </c>
    </row>
    <row r="51" spans="5:8" ht="27" thickBot="1">
      <c r="E51" s="22" t="s">
        <v>104</v>
      </c>
      <c r="F51" s="23" t="s">
        <v>11</v>
      </c>
      <c r="G51" s="24">
        <v>6.1</v>
      </c>
      <c r="H51" s="25" t="s">
        <v>91</v>
      </c>
    </row>
    <row r="52" spans="5:8" ht="13.8" thickBot="1">
      <c r="E52" s="33" t="s">
        <v>67</v>
      </c>
      <c r="F52" s="34" t="s">
        <v>11</v>
      </c>
      <c r="G52" s="35">
        <v>6.02</v>
      </c>
      <c r="H52" s="36" t="s">
        <v>59</v>
      </c>
    </row>
    <row r="53" spans="5:8" ht="13.8" thickBot="1">
      <c r="E53" s="33" t="s">
        <v>68</v>
      </c>
      <c r="F53" s="34" t="s">
        <v>11</v>
      </c>
      <c r="G53" s="35">
        <v>7.48</v>
      </c>
      <c r="H53" s="36" t="s">
        <v>59</v>
      </c>
    </row>
    <row r="54" spans="5:8" ht="27" thickBot="1">
      <c r="E54" s="33" t="s">
        <v>66</v>
      </c>
      <c r="F54" s="34" t="s">
        <v>11</v>
      </c>
      <c r="G54" s="35">
        <v>6.76</v>
      </c>
      <c r="H54" s="36" t="s">
        <v>59</v>
      </c>
    </row>
    <row r="55" spans="5:8" ht="13.8" thickBot="1">
      <c r="E55" s="26" t="s">
        <v>39</v>
      </c>
      <c r="F55" s="27" t="s">
        <v>11</v>
      </c>
      <c r="G55" s="28">
        <v>5</v>
      </c>
      <c r="H55" s="29" t="s">
        <v>88</v>
      </c>
    </row>
    <row r="56" spans="5:8" ht="27" thickBot="1">
      <c r="E56" s="30" t="s">
        <v>105</v>
      </c>
      <c r="F56" s="41" t="s">
        <v>11</v>
      </c>
      <c r="G56" s="31">
        <v>4.42</v>
      </c>
      <c r="H56" s="32" t="s">
        <v>73</v>
      </c>
    </row>
    <row r="57" spans="5:8" ht="66.599999999999994" thickBot="1">
      <c r="E57" s="33" t="s">
        <v>106</v>
      </c>
      <c r="F57" s="34" t="s">
        <v>11</v>
      </c>
      <c r="G57" s="35">
        <v>10.210000000000001</v>
      </c>
      <c r="H57" s="36" t="s">
        <v>107</v>
      </c>
    </row>
    <row r="58" spans="5:8" ht="79.8" thickBot="1">
      <c r="E58" s="22" t="s">
        <v>108</v>
      </c>
      <c r="F58" s="23" t="s">
        <v>11</v>
      </c>
      <c r="G58" s="24">
        <v>6.1</v>
      </c>
      <c r="H58" s="25" t="s">
        <v>91</v>
      </c>
    </row>
    <row r="59" spans="5:8" ht="27" thickBot="1">
      <c r="E59" s="22" t="s">
        <v>109</v>
      </c>
      <c r="F59" s="23" t="s">
        <v>11</v>
      </c>
      <c r="G59" s="24">
        <v>9.15</v>
      </c>
      <c r="H59" s="25" t="s">
        <v>91</v>
      </c>
    </row>
    <row r="60" spans="5:8" ht="13.8" thickBot="1">
      <c r="E60" s="33" t="s">
        <v>58</v>
      </c>
      <c r="F60" s="34" t="s">
        <v>11</v>
      </c>
      <c r="G60" s="35">
        <v>60.4</v>
      </c>
      <c r="H60" s="36" t="s">
        <v>59</v>
      </c>
    </row>
    <row r="61" spans="5:8" ht="27" thickBot="1">
      <c r="E61" s="30" t="s">
        <v>110</v>
      </c>
      <c r="F61" s="41"/>
      <c r="G61" s="31">
        <v>2.41</v>
      </c>
      <c r="H61" s="32" t="s">
        <v>73</v>
      </c>
    </row>
    <row r="62" spans="5:8" ht="13.8" thickBot="1">
      <c r="E62" s="22" t="s">
        <v>111</v>
      </c>
      <c r="F62" s="23" t="s">
        <v>11</v>
      </c>
      <c r="G62" s="24">
        <v>30.5</v>
      </c>
      <c r="H62" s="25" t="s">
        <v>91</v>
      </c>
    </row>
    <row r="63" spans="5:8" ht="53.4" thickBot="1">
      <c r="E63" s="22" t="s">
        <v>163</v>
      </c>
      <c r="F63" s="23" t="s">
        <v>11</v>
      </c>
      <c r="G63" s="24">
        <v>61</v>
      </c>
      <c r="H63" s="25" t="s">
        <v>91</v>
      </c>
    </row>
    <row r="64" spans="5:8" ht="40.200000000000003" thickBot="1">
      <c r="E64" s="22" t="s">
        <v>112</v>
      </c>
      <c r="F64" s="23" t="s">
        <v>11</v>
      </c>
      <c r="G64" s="24">
        <v>54.9</v>
      </c>
      <c r="H64" s="25" t="s">
        <v>91</v>
      </c>
    </row>
    <row r="65" spans="5:8" ht="40.200000000000003" thickBot="1">
      <c r="E65" s="22" t="s">
        <v>113</v>
      </c>
      <c r="F65" s="23" t="s">
        <v>11</v>
      </c>
      <c r="G65" s="24">
        <v>48.8</v>
      </c>
      <c r="H65" s="25" t="s">
        <v>91</v>
      </c>
    </row>
    <row r="66" spans="5:8" ht="13.8" thickBot="1">
      <c r="E66" s="198" t="s">
        <v>15</v>
      </c>
      <c r="F66" s="199"/>
      <c r="G66" s="199"/>
      <c r="H66" s="200"/>
    </row>
    <row r="67" spans="5:8" ht="13.8" thickBot="1">
      <c r="E67" s="26" t="s">
        <v>46</v>
      </c>
      <c r="F67" s="44" t="s">
        <v>17</v>
      </c>
      <c r="G67" s="28">
        <v>5.5</v>
      </c>
      <c r="H67" s="29" t="s">
        <v>2</v>
      </c>
    </row>
    <row r="68" spans="5:8" ht="13.8" thickBot="1">
      <c r="E68" s="26" t="s">
        <v>38</v>
      </c>
      <c r="F68" s="44" t="s">
        <v>17</v>
      </c>
      <c r="G68" s="28">
        <v>0.62</v>
      </c>
      <c r="H68" s="29" t="s">
        <v>88</v>
      </c>
    </row>
    <row r="69" spans="5:8" ht="13.8" thickBot="1">
      <c r="E69" s="22" t="s">
        <v>114</v>
      </c>
      <c r="F69" s="45" t="s">
        <v>17</v>
      </c>
      <c r="G69" s="24">
        <v>0.8</v>
      </c>
      <c r="H69" s="25" t="s">
        <v>91</v>
      </c>
    </row>
    <row r="70" spans="5:8" ht="27" thickBot="1">
      <c r="E70" s="26" t="s">
        <v>50</v>
      </c>
      <c r="F70" s="27" t="s">
        <v>17</v>
      </c>
      <c r="G70" s="28">
        <v>2</v>
      </c>
      <c r="H70" s="29" t="s">
        <v>88</v>
      </c>
    </row>
    <row r="71" spans="5:8" ht="27" thickBot="1">
      <c r="E71" s="26" t="s">
        <v>45</v>
      </c>
      <c r="F71" s="44" t="s">
        <v>17</v>
      </c>
      <c r="G71" s="28">
        <v>0.9</v>
      </c>
      <c r="H71" s="29" t="s">
        <v>88</v>
      </c>
    </row>
    <row r="72" spans="5:8" ht="27" thickBot="1">
      <c r="E72" s="37" t="s">
        <v>115</v>
      </c>
      <c r="F72" s="46" t="s">
        <v>116</v>
      </c>
      <c r="G72" s="39">
        <v>5</v>
      </c>
      <c r="H72" s="40" t="s">
        <v>117</v>
      </c>
    </row>
    <row r="73" spans="5:8" ht="27" thickBot="1">
      <c r="E73" s="26" t="s">
        <v>118</v>
      </c>
      <c r="F73" s="149" t="s">
        <v>119</v>
      </c>
      <c r="G73" s="28">
        <v>1.2</v>
      </c>
      <c r="H73" s="29" t="s">
        <v>88</v>
      </c>
    </row>
    <row r="74" spans="5:8" ht="13.8" thickBot="1">
      <c r="E74" s="37" t="s">
        <v>120</v>
      </c>
      <c r="F74" s="48" t="s">
        <v>119</v>
      </c>
      <c r="G74" s="39">
        <v>0.8</v>
      </c>
      <c r="H74" s="40" t="s">
        <v>117</v>
      </c>
    </row>
    <row r="75" spans="5:8" ht="27" thickBot="1">
      <c r="E75" s="26" t="s">
        <v>121</v>
      </c>
      <c r="F75" s="49" t="s">
        <v>122</v>
      </c>
      <c r="G75" s="28">
        <v>2</v>
      </c>
      <c r="H75" s="29" t="s">
        <v>88</v>
      </c>
    </row>
    <row r="76" spans="5:8" ht="27" thickBot="1">
      <c r="E76" s="26" t="s">
        <v>123</v>
      </c>
      <c r="F76" s="49" t="s">
        <v>51</v>
      </c>
      <c r="G76" s="28">
        <v>23</v>
      </c>
      <c r="H76" s="29" t="s">
        <v>88</v>
      </c>
    </row>
    <row r="77" spans="5:8" ht="13.8" thickBot="1">
      <c r="E77" s="26" t="s">
        <v>16</v>
      </c>
      <c r="F77" s="50" t="s">
        <v>1</v>
      </c>
      <c r="G77" s="28">
        <v>300</v>
      </c>
      <c r="H77" s="29" t="s">
        <v>88</v>
      </c>
    </row>
    <row r="78" spans="5:8" ht="27" thickBot="1">
      <c r="E78" s="26" t="s">
        <v>36</v>
      </c>
      <c r="F78" s="50" t="s">
        <v>119</v>
      </c>
      <c r="G78" s="28">
        <v>3.7</v>
      </c>
      <c r="H78" s="29" t="s">
        <v>88</v>
      </c>
    </row>
    <row r="79" spans="5:8" ht="27" thickBot="1">
      <c r="E79" s="51" t="s">
        <v>43</v>
      </c>
      <c r="F79" s="50" t="s">
        <v>17</v>
      </c>
      <c r="G79" s="28">
        <v>20</v>
      </c>
      <c r="H79" s="29" t="s">
        <v>88</v>
      </c>
    </row>
    <row r="80" spans="5:8" ht="27" thickBot="1">
      <c r="E80" s="51" t="s">
        <v>32</v>
      </c>
      <c r="F80" s="50" t="s">
        <v>17</v>
      </c>
      <c r="G80" s="28">
        <v>5.0999999999999996</v>
      </c>
      <c r="H80" s="29" t="s">
        <v>88</v>
      </c>
    </row>
    <row r="81" spans="5:8" ht="27" thickBot="1">
      <c r="E81" s="51" t="s">
        <v>34</v>
      </c>
      <c r="F81" s="50" t="s">
        <v>17</v>
      </c>
      <c r="G81" s="28">
        <v>12.96</v>
      </c>
      <c r="H81" s="29" t="s">
        <v>88</v>
      </c>
    </row>
    <row r="82" spans="5:8" ht="27" thickBot="1">
      <c r="E82" s="51" t="s">
        <v>35</v>
      </c>
      <c r="F82" s="50" t="s">
        <v>17</v>
      </c>
      <c r="G82" s="28">
        <v>17.07</v>
      </c>
      <c r="H82" s="29" t="s">
        <v>88</v>
      </c>
    </row>
    <row r="83" spans="5:8" ht="27" thickBot="1">
      <c r="E83" s="51" t="s">
        <v>33</v>
      </c>
      <c r="F83" s="50" t="s">
        <v>17</v>
      </c>
      <c r="G83" s="28">
        <v>5.6</v>
      </c>
      <c r="H83" s="29" t="s">
        <v>88</v>
      </c>
    </row>
    <row r="84" spans="5:8" ht="27" thickBot="1">
      <c r="E84" s="51" t="s">
        <v>31</v>
      </c>
      <c r="F84" s="50" t="s">
        <v>17</v>
      </c>
      <c r="G84" s="28">
        <v>3.68</v>
      </c>
      <c r="H84" s="29" t="s">
        <v>88</v>
      </c>
    </row>
    <row r="85" spans="5:8" ht="13.8" thickBot="1">
      <c r="E85" s="52" t="s">
        <v>124</v>
      </c>
      <c r="F85" s="53" t="s">
        <v>119</v>
      </c>
      <c r="G85" s="39">
        <v>0.8</v>
      </c>
      <c r="H85" s="40" t="s">
        <v>117</v>
      </c>
    </row>
    <row r="86" spans="5:8" ht="27" thickBot="1">
      <c r="E86" s="52" t="s">
        <v>125</v>
      </c>
      <c r="F86" s="53" t="s">
        <v>119</v>
      </c>
      <c r="G86" s="39">
        <v>2</v>
      </c>
      <c r="H86" s="40" t="s">
        <v>117</v>
      </c>
    </row>
    <row r="87" spans="5:8" ht="27" thickBot="1">
      <c r="E87" s="51" t="s">
        <v>48</v>
      </c>
      <c r="F87" s="50" t="s">
        <v>47</v>
      </c>
      <c r="G87" s="28">
        <v>12</v>
      </c>
      <c r="H87" s="29" t="s">
        <v>88</v>
      </c>
    </row>
    <row r="88" spans="5:8" ht="13.8" thickBot="1">
      <c r="E88" s="54" t="s">
        <v>126</v>
      </c>
      <c r="F88" s="55" t="s">
        <v>17</v>
      </c>
      <c r="G88" s="24">
        <v>0.33</v>
      </c>
      <c r="H88" s="25" t="s">
        <v>91</v>
      </c>
    </row>
    <row r="89" spans="5:8" ht="27" thickBot="1">
      <c r="E89" s="51" t="s">
        <v>37</v>
      </c>
      <c r="F89" s="50" t="s">
        <v>17</v>
      </c>
      <c r="G89" s="28">
        <v>0.2</v>
      </c>
      <c r="H89" s="29" t="s">
        <v>88</v>
      </c>
    </row>
    <row r="90" spans="5:8" ht="13.8" thickBot="1">
      <c r="E90" s="56" t="s">
        <v>127</v>
      </c>
      <c r="F90" s="57" t="s">
        <v>1</v>
      </c>
      <c r="G90" s="58">
        <v>82</v>
      </c>
      <c r="H90" s="59" t="s">
        <v>128</v>
      </c>
    </row>
    <row r="91" spans="5:8" ht="13.8" thickBot="1">
      <c r="E91" s="52" t="s">
        <v>129</v>
      </c>
      <c r="F91" s="53" t="s">
        <v>119</v>
      </c>
      <c r="G91" s="39">
        <v>5</v>
      </c>
      <c r="H91" s="40" t="s">
        <v>117</v>
      </c>
    </row>
    <row r="92" spans="5:8" ht="27" thickBot="1">
      <c r="E92" s="52" t="s">
        <v>53</v>
      </c>
      <c r="F92" s="179" t="s">
        <v>17</v>
      </c>
      <c r="G92" s="39">
        <v>3.5</v>
      </c>
      <c r="H92" s="40"/>
    </row>
  </sheetData>
  <mergeCells count="4">
    <mergeCell ref="E4:H4"/>
    <mergeCell ref="E6:H6"/>
    <mergeCell ref="E18:H18"/>
    <mergeCell ref="E66:H66"/>
  </mergeCells>
  <phoneticPr fontId="20" type="noConversion"/>
  <printOptions horizontalCentered="1"/>
  <pageMargins left="0.74803149606299213" right="0.74803149606299213" top="0.98425196850393704" bottom="0.98425196850393704" header="0.51181102362204722" footer="0.51181102362204722"/>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D1:L42"/>
  <sheetViews>
    <sheetView topLeftCell="A28" zoomScaleNormal="100" zoomScaleSheetLayoutView="100" workbookViewId="0">
      <selection activeCell="J4" sqref="J4"/>
    </sheetView>
  </sheetViews>
  <sheetFormatPr defaultRowHeight="13.2"/>
  <cols>
    <col min="4" max="4" width="8.6640625" bestFit="1" customWidth="1"/>
    <col min="5" max="5" width="33.33203125" customWidth="1"/>
    <col min="7" max="7" width="18.109375" customWidth="1"/>
    <col min="8" max="8" width="14.88671875" customWidth="1"/>
    <col min="9" max="9" width="11.44140625" customWidth="1"/>
    <col min="10" max="10" width="11.6640625" customWidth="1"/>
    <col min="11" max="11" width="11.33203125" customWidth="1"/>
  </cols>
  <sheetData>
    <row r="1" spans="4:11" ht="13.5" customHeight="1"/>
    <row r="3" spans="4:11" ht="13.8" thickBot="1"/>
    <row r="4" spans="4:11" s="67" customFormat="1" ht="16.2" thickBot="1">
      <c r="D4" s="203" t="s">
        <v>3</v>
      </c>
      <c r="E4" s="204"/>
      <c r="F4" s="204"/>
      <c r="G4" s="204"/>
      <c r="H4" s="204"/>
      <c r="I4" s="205"/>
      <c r="J4" s="177" t="s">
        <v>196</v>
      </c>
    </row>
    <row r="5" spans="4:11" s="67" customFormat="1" ht="15.75" customHeight="1" thickBot="1">
      <c r="D5" s="208" t="s">
        <v>0</v>
      </c>
      <c r="E5" s="209"/>
      <c r="F5" s="209"/>
      <c r="G5" s="209"/>
      <c r="H5" s="209"/>
      <c r="I5" s="210"/>
    </row>
    <row r="6" spans="4:11" s="67" customFormat="1" ht="186.6" customHeight="1" thickBot="1">
      <c r="D6" s="211" t="s">
        <v>134</v>
      </c>
      <c r="E6" s="212"/>
      <c r="F6" s="212"/>
      <c r="G6" s="212"/>
      <c r="H6" s="212"/>
      <c r="I6" s="213"/>
      <c r="J6" s="66"/>
    </row>
    <row r="7" spans="4:11" s="70" customFormat="1" ht="21" thickBot="1">
      <c r="D7" s="4"/>
      <c r="E7" s="68" t="s">
        <v>4</v>
      </c>
      <c r="F7" s="68" t="s">
        <v>5</v>
      </c>
      <c r="G7" s="68" t="s">
        <v>6</v>
      </c>
      <c r="H7" s="68" t="s">
        <v>7</v>
      </c>
      <c r="I7" s="68" t="s">
        <v>8</v>
      </c>
      <c r="J7" s="69"/>
    </row>
    <row r="8" spans="4:11" s="67" customFormat="1" ht="13.8" thickBot="1">
      <c r="D8" s="71"/>
      <c r="E8" s="206" t="s">
        <v>9</v>
      </c>
      <c r="F8" s="206"/>
      <c r="G8" s="206"/>
      <c r="H8" s="206"/>
      <c r="I8" s="207"/>
      <c r="J8" s="66"/>
    </row>
    <row r="9" spans="4:11" s="67" customFormat="1" ht="13.8" thickBot="1">
      <c r="D9" s="72" t="s">
        <v>2</v>
      </c>
      <c r="E9" s="73" t="s">
        <v>12</v>
      </c>
      <c r="F9" s="38" t="s">
        <v>11</v>
      </c>
      <c r="G9" s="38">
        <v>0.3</v>
      </c>
      <c r="H9" s="74">
        <v>37.26</v>
      </c>
      <c r="I9" s="74">
        <f>H9*G9</f>
        <v>11.177999999999999</v>
      </c>
      <c r="J9" s="75"/>
    </row>
    <row r="10" spans="4:11" s="67" customFormat="1" ht="13.8" thickBot="1">
      <c r="D10" s="72" t="s">
        <v>2</v>
      </c>
      <c r="E10" s="62" t="s">
        <v>13</v>
      </c>
      <c r="F10" s="53" t="s">
        <v>11</v>
      </c>
      <c r="G10" s="53">
        <v>0.3</v>
      </c>
      <c r="H10" s="74">
        <v>34.479999999999997</v>
      </c>
      <c r="I10" s="76">
        <f>H10*G10</f>
        <v>10.343999999999999</v>
      </c>
      <c r="J10" s="75"/>
    </row>
    <row r="11" spans="4:11" s="67" customFormat="1" ht="13.8" thickBot="1">
      <c r="D11" s="72"/>
      <c r="E11" s="73" t="s">
        <v>10</v>
      </c>
      <c r="F11" s="38" t="s">
        <v>11</v>
      </c>
      <c r="G11" s="38">
        <v>0</v>
      </c>
      <c r="H11" s="74">
        <v>30.85</v>
      </c>
      <c r="I11" s="74">
        <f>H11*G11</f>
        <v>0</v>
      </c>
      <c r="J11" s="75"/>
    </row>
    <row r="12" spans="4:11" s="67" customFormat="1" ht="13.8" thickBot="1">
      <c r="D12" s="77" t="s">
        <v>2</v>
      </c>
      <c r="E12" s="62" t="s">
        <v>2</v>
      </c>
      <c r="F12" s="53" t="s">
        <v>11</v>
      </c>
      <c r="G12" s="53">
        <v>0</v>
      </c>
      <c r="H12" s="76">
        <v>0</v>
      </c>
      <c r="I12" s="76">
        <f>H12*G12</f>
        <v>0</v>
      </c>
    </row>
    <row r="13" spans="4:11" s="67" customFormat="1" ht="13.8" thickBot="1">
      <c r="D13" s="78"/>
      <c r="E13" s="79" t="s">
        <v>55</v>
      </c>
      <c r="H13" s="80"/>
      <c r="I13" s="168">
        <f>SUM(I9:I12)</f>
        <v>21.521999999999998</v>
      </c>
      <c r="J13" s="66"/>
    </row>
    <row r="14" spans="4:11" s="67" customFormat="1" ht="13.8" thickBot="1">
      <c r="D14" s="71"/>
      <c r="E14" s="201" t="s">
        <v>14</v>
      </c>
      <c r="F14" s="201"/>
      <c r="G14" s="201"/>
      <c r="H14" s="201"/>
      <c r="I14" s="202"/>
      <c r="J14" s="66"/>
    </row>
    <row r="15" spans="4:11" s="67" customFormat="1" ht="27" thickBot="1">
      <c r="D15" s="82" t="s">
        <v>2</v>
      </c>
      <c r="E15" s="73" t="s">
        <v>135</v>
      </c>
      <c r="F15" s="38" t="s">
        <v>11</v>
      </c>
      <c r="G15" s="38">
        <v>2E-3</v>
      </c>
      <c r="H15" s="74">
        <v>32.64</v>
      </c>
      <c r="I15" s="74">
        <f>G15*H15</f>
        <v>6.5280000000000005E-2</v>
      </c>
      <c r="J15" s="66"/>
    </row>
    <row r="16" spans="4:11" s="67" customFormat="1" ht="13.8" thickBot="1">
      <c r="D16" s="82" t="s">
        <v>2</v>
      </c>
      <c r="E16" s="73" t="s">
        <v>136</v>
      </c>
      <c r="F16" s="38" t="s">
        <v>11</v>
      </c>
      <c r="G16" s="38">
        <v>0.1</v>
      </c>
      <c r="H16" s="74">
        <v>5</v>
      </c>
      <c r="I16" s="74">
        <f>G16*H16</f>
        <v>0.5</v>
      </c>
      <c r="J16" s="66"/>
      <c r="K16" s="67" t="s">
        <v>2</v>
      </c>
    </row>
    <row r="17" spans="4:11" s="67" customFormat="1" ht="13.8" thickBot="1">
      <c r="D17" s="83" t="s">
        <v>2</v>
      </c>
      <c r="E17" s="73" t="s">
        <v>131</v>
      </c>
      <c r="F17" s="38" t="s">
        <v>11</v>
      </c>
      <c r="G17" s="38">
        <v>0.05</v>
      </c>
      <c r="H17" s="74">
        <v>10</v>
      </c>
      <c r="I17" s="74">
        <f>G17*H17</f>
        <v>0.5</v>
      </c>
      <c r="J17" s="84"/>
      <c r="K17" s="67" t="s">
        <v>2</v>
      </c>
    </row>
    <row r="18" spans="4:11" s="67" customFormat="1" ht="13.8" thickBot="1">
      <c r="D18" s="85"/>
      <c r="E18" s="79" t="s">
        <v>54</v>
      </c>
      <c r="H18" s="80"/>
      <c r="I18" s="168">
        <f>SUM(I15:I17)</f>
        <v>1.06528</v>
      </c>
      <c r="J18" s="66"/>
    </row>
    <row r="19" spans="4:11" s="67" customFormat="1" ht="13.8" thickBot="1">
      <c r="D19" s="71"/>
      <c r="E19" s="201" t="s">
        <v>15</v>
      </c>
      <c r="F19" s="201"/>
      <c r="G19" s="201"/>
      <c r="H19" s="201"/>
      <c r="I19" s="202"/>
      <c r="J19" s="66"/>
    </row>
    <row r="20" spans="4:11" s="67" customFormat="1" ht="13.8" thickBot="1">
      <c r="D20" s="82" t="s">
        <v>2</v>
      </c>
      <c r="E20" s="73" t="s">
        <v>46</v>
      </c>
      <c r="F20" s="46" t="s">
        <v>17</v>
      </c>
      <c r="G20" s="38">
        <v>3</v>
      </c>
      <c r="H20" s="74">
        <v>5.5</v>
      </c>
      <c r="I20" s="74">
        <f t="shared" ref="I20:I26" si="0">H20*G20</f>
        <v>16.5</v>
      </c>
      <c r="J20" s="66"/>
    </row>
    <row r="21" spans="4:11" s="67" customFormat="1" ht="14.4" thickBot="1">
      <c r="D21" s="82"/>
      <c r="E21" s="73" t="s">
        <v>154</v>
      </c>
      <c r="F21" s="46" t="s">
        <v>17</v>
      </c>
      <c r="G21" s="38">
        <v>10</v>
      </c>
      <c r="H21" s="74">
        <v>0.62</v>
      </c>
      <c r="I21" s="74">
        <f t="shared" si="0"/>
        <v>6.2</v>
      </c>
      <c r="J21" s="66"/>
    </row>
    <row r="22" spans="4:11" s="67" customFormat="1" ht="27" thickBot="1">
      <c r="D22" s="82"/>
      <c r="E22" s="73" t="s">
        <v>45</v>
      </c>
      <c r="F22" s="46" t="s">
        <v>17</v>
      </c>
      <c r="G22" s="38">
        <v>3</v>
      </c>
      <c r="H22" s="74">
        <v>0.9</v>
      </c>
      <c r="I22" s="74">
        <f t="shared" si="0"/>
        <v>2.7</v>
      </c>
      <c r="J22" s="66"/>
    </row>
    <row r="23" spans="4:11" s="67" customFormat="1" ht="40.200000000000003" thickBot="1">
      <c r="D23" s="82"/>
      <c r="E23" s="150" t="s">
        <v>155</v>
      </c>
      <c r="F23" s="151" t="s">
        <v>119</v>
      </c>
      <c r="G23" s="151">
        <v>1.33</v>
      </c>
      <c r="H23" s="96">
        <v>1.2</v>
      </c>
      <c r="I23" s="96">
        <f t="shared" si="0"/>
        <v>1.5960000000000001</v>
      </c>
      <c r="J23" s="66"/>
    </row>
    <row r="24" spans="4:11" s="67" customFormat="1" ht="27.6" thickBot="1">
      <c r="D24" s="82"/>
      <c r="E24" s="73" t="s">
        <v>149</v>
      </c>
      <c r="F24" s="47" t="s">
        <v>17</v>
      </c>
      <c r="G24" s="38">
        <v>1.5</v>
      </c>
      <c r="H24" s="74">
        <v>12.96</v>
      </c>
      <c r="I24" s="74">
        <f t="shared" si="0"/>
        <v>19.440000000000001</v>
      </c>
      <c r="J24" s="66"/>
    </row>
    <row r="25" spans="4:11" s="67" customFormat="1" ht="27.6" thickBot="1">
      <c r="D25" s="87"/>
      <c r="E25" s="73" t="s">
        <v>148</v>
      </c>
      <c r="F25" s="147" t="s">
        <v>17</v>
      </c>
      <c r="G25" s="38">
        <v>0</v>
      </c>
      <c r="H25" s="74">
        <v>17.07</v>
      </c>
      <c r="I25" s="74">
        <f t="shared" si="0"/>
        <v>0</v>
      </c>
      <c r="J25" s="66"/>
    </row>
    <row r="26" spans="4:11" s="67" customFormat="1" ht="27" thickBot="1">
      <c r="D26" s="77"/>
      <c r="E26" s="52" t="s">
        <v>33</v>
      </c>
      <c r="F26" s="53" t="s">
        <v>17</v>
      </c>
      <c r="G26" s="38">
        <v>3</v>
      </c>
      <c r="H26" s="74">
        <v>5.6</v>
      </c>
      <c r="I26" s="74">
        <f t="shared" si="0"/>
        <v>16.799999999999997</v>
      </c>
      <c r="J26" s="66"/>
    </row>
    <row r="27" spans="4:11" s="67" customFormat="1" ht="13.8" thickBot="1">
      <c r="D27" s="78"/>
      <c r="E27" s="61" t="s">
        <v>55</v>
      </c>
      <c r="F27" s="89"/>
      <c r="G27" s="90"/>
      <c r="H27" s="91"/>
      <c r="I27" s="168">
        <f>SUM(I20:I26)</f>
        <v>63.235999999999997</v>
      </c>
      <c r="J27" s="66"/>
    </row>
    <row r="28" spans="4:11" s="67" customFormat="1" ht="13.8" thickBot="1">
      <c r="D28" s="71"/>
      <c r="E28" s="201" t="s">
        <v>52</v>
      </c>
      <c r="F28" s="201"/>
      <c r="G28" s="201"/>
      <c r="H28" s="201"/>
      <c r="I28" s="202"/>
      <c r="J28" s="66"/>
    </row>
    <row r="29" spans="4:11" s="67" customFormat="1" ht="13.8" thickBot="1">
      <c r="D29" s="78"/>
      <c r="E29" s="92" t="s">
        <v>57</v>
      </c>
      <c r="G29" s="93">
        <f>I13+I18</f>
        <v>22.58728</v>
      </c>
      <c r="H29" s="94">
        <v>0.02</v>
      </c>
      <c r="I29" s="74">
        <f>G29*H29</f>
        <v>0.45174560000000002</v>
      </c>
      <c r="J29" s="66"/>
      <c r="K29" s="95"/>
    </row>
    <row r="30" spans="4:11" s="67" customFormat="1" ht="13.8" thickBot="1">
      <c r="D30" s="220" t="s">
        <v>164</v>
      </c>
      <c r="E30" s="221"/>
      <c r="F30" s="221"/>
      <c r="G30" s="221"/>
      <c r="H30" s="222"/>
      <c r="I30" s="96">
        <f>I27+I18+I13+I29</f>
        <v>86.275025599999978</v>
      </c>
      <c r="J30" s="66"/>
    </row>
    <row r="31" spans="4:11" s="67" customFormat="1" ht="13.8" thickBot="1">
      <c r="D31" s="220" t="s">
        <v>18</v>
      </c>
      <c r="E31" s="221"/>
      <c r="F31" s="221"/>
      <c r="G31" s="221"/>
      <c r="H31" s="222"/>
      <c r="I31" s="96">
        <f>I30*0.14</f>
        <v>12.078503583999998</v>
      </c>
      <c r="J31" s="66"/>
    </row>
    <row r="32" spans="4:11" s="67" customFormat="1" ht="13.8" thickBot="1">
      <c r="D32" s="220" t="s">
        <v>19</v>
      </c>
      <c r="E32" s="221"/>
      <c r="F32" s="221"/>
      <c r="G32" s="221"/>
      <c r="H32" s="222"/>
      <c r="I32" s="96">
        <f>I30*0.1</f>
        <v>8.6275025599999982</v>
      </c>
      <c r="J32" s="66"/>
    </row>
    <row r="33" spans="4:12" s="67" customFormat="1" ht="13.8" thickBot="1">
      <c r="D33" s="220" t="s">
        <v>2</v>
      </c>
      <c r="E33" s="221"/>
      <c r="F33" s="221"/>
      <c r="G33" s="221"/>
      <c r="H33" s="222"/>
      <c r="I33" s="96">
        <v>0</v>
      </c>
      <c r="J33" s="66"/>
    </row>
    <row r="34" spans="4:12" s="67" customFormat="1" ht="13.8" thickBot="1">
      <c r="D34" s="220" t="s">
        <v>20</v>
      </c>
      <c r="E34" s="221"/>
      <c r="F34" s="221"/>
      <c r="G34" s="221"/>
      <c r="H34" s="221"/>
      <c r="I34" s="97">
        <f>I33+I32+I31+I30</f>
        <v>106.98103174399998</v>
      </c>
      <c r="J34" s="66"/>
    </row>
    <row r="35" spans="4:12" s="67" customFormat="1" ht="13.8" thickBot="1">
      <c r="D35" s="220" t="s">
        <v>21</v>
      </c>
      <c r="E35" s="221"/>
      <c r="F35" s="221"/>
      <c r="G35" s="221"/>
      <c r="H35" s="221"/>
      <c r="I35" s="98">
        <v>0.28000000000000003</v>
      </c>
      <c r="J35" s="66"/>
    </row>
    <row r="36" spans="4:12" s="67" customFormat="1" ht="13.8" thickBot="1">
      <c r="D36" s="220" t="s">
        <v>164</v>
      </c>
      <c r="E36" s="221"/>
      <c r="F36" s="221"/>
      <c r="G36" s="221"/>
      <c r="H36" s="222"/>
      <c r="I36" s="99">
        <f>I34+I35</f>
        <v>107.26103174399998</v>
      </c>
      <c r="J36" s="66"/>
    </row>
    <row r="37" spans="4:12" s="67" customFormat="1" ht="13.5" customHeight="1" thickBot="1">
      <c r="D37" s="208"/>
      <c r="E37" s="209"/>
      <c r="F37" s="226"/>
      <c r="G37" s="100" t="s">
        <v>26</v>
      </c>
      <c r="H37" s="101">
        <f>I13/I30</f>
        <v>0.24945805405823032</v>
      </c>
      <c r="I37" s="102"/>
      <c r="J37" s="66"/>
      <c r="K37" s="92"/>
      <c r="L37" s="103"/>
    </row>
    <row r="38" spans="4:12" s="67" customFormat="1" ht="13.8" thickBot="1">
      <c r="D38" s="208"/>
      <c r="E38" s="209"/>
      <c r="F38" s="226"/>
      <c r="G38" s="104" t="s">
        <v>27</v>
      </c>
      <c r="H38" s="105">
        <f>I18/I30</f>
        <v>1.2347489816334522E-2</v>
      </c>
      <c r="I38" s="102"/>
      <c r="J38" s="66"/>
      <c r="K38" s="92"/>
      <c r="L38" s="103"/>
    </row>
    <row r="39" spans="4:12" s="67" customFormat="1" ht="13.5" customHeight="1" thickBot="1">
      <c r="D39" s="208"/>
      <c r="E39" s="209"/>
      <c r="F39" s="226"/>
      <c r="G39" s="106" t="s">
        <v>28</v>
      </c>
      <c r="H39" s="107">
        <f>I27/I30</f>
        <v>0.73295834524794412</v>
      </c>
      <c r="I39" s="102"/>
      <c r="J39" s="95"/>
      <c r="K39" s="92"/>
      <c r="L39" s="103"/>
    </row>
    <row r="40" spans="4:12" s="67" customFormat="1" ht="13.5" customHeight="1" thickBot="1">
      <c r="D40" s="223"/>
      <c r="E40" s="224"/>
      <c r="F40" s="225"/>
      <c r="G40" s="108" t="s">
        <v>29</v>
      </c>
      <c r="H40" s="109">
        <f>I29/I30</f>
        <v>5.2361108774912971E-3</v>
      </c>
      <c r="I40" s="46"/>
      <c r="J40" s="110"/>
      <c r="K40" s="92"/>
      <c r="L40" s="103"/>
    </row>
    <row r="41" spans="4:12" ht="60" customHeight="1">
      <c r="D41" s="214"/>
      <c r="E41" s="215"/>
      <c r="F41" s="215"/>
      <c r="G41" s="215"/>
      <c r="H41" s="215"/>
      <c r="I41" s="216"/>
      <c r="J41" s="1"/>
    </row>
    <row r="42" spans="4:12" ht="185.25" customHeight="1" thickBot="1">
      <c r="D42" s="217"/>
      <c r="E42" s="218"/>
      <c r="F42" s="218"/>
      <c r="G42" s="218"/>
      <c r="H42" s="218"/>
      <c r="I42" s="219"/>
      <c r="J42" s="1"/>
    </row>
  </sheetData>
  <sortState ref="E20:I26">
    <sortCondition ref="E20:E26"/>
  </sortState>
  <mergeCells count="19">
    <mergeCell ref="D41:I42"/>
    <mergeCell ref="D36:H36"/>
    <mergeCell ref="D40:F40"/>
    <mergeCell ref="D35:H35"/>
    <mergeCell ref="E28:I28"/>
    <mergeCell ref="D30:H30"/>
    <mergeCell ref="D31:H31"/>
    <mergeCell ref="D32:H32"/>
    <mergeCell ref="D33:H33"/>
    <mergeCell ref="D34:H34"/>
    <mergeCell ref="D37:F37"/>
    <mergeCell ref="D38:F38"/>
    <mergeCell ref="D39:F39"/>
    <mergeCell ref="E14:I14"/>
    <mergeCell ref="D4:I4"/>
    <mergeCell ref="E8:I8"/>
    <mergeCell ref="E19:I19"/>
    <mergeCell ref="D5:I5"/>
    <mergeCell ref="D6:I6"/>
  </mergeCells>
  <phoneticPr fontId="6" type="noConversion"/>
  <printOptions horizontalCentered="1"/>
  <pageMargins left="0.74803149606299213" right="0.74803149606299213" top="0.59055118110236227" bottom="0.59055118110236227" header="0.51181102362204722" footer="0.51181102362204722"/>
  <pageSetup paperSize="9" scale="7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sheetPr>
    <pageSetUpPr fitToPage="1"/>
  </sheetPr>
  <dimension ref="D3:K38"/>
  <sheetViews>
    <sheetView topLeftCell="A7" zoomScaleNormal="100" workbookViewId="0">
      <selection activeCell="E12" sqref="E12"/>
    </sheetView>
  </sheetViews>
  <sheetFormatPr defaultRowHeight="13.2"/>
  <cols>
    <col min="4" max="4" width="8.6640625" bestFit="1" customWidth="1"/>
    <col min="5" max="5" width="33.33203125" customWidth="1"/>
    <col min="7" max="7" width="18.44140625" customWidth="1"/>
    <col min="8" max="8" width="14.88671875" customWidth="1"/>
    <col min="9" max="9" width="11.44140625" customWidth="1"/>
    <col min="10" max="10" width="11.6640625" customWidth="1"/>
    <col min="11" max="11" width="11.33203125" customWidth="1"/>
  </cols>
  <sheetData>
    <row r="3" spans="4:10" ht="13.8" thickBot="1"/>
    <row r="4" spans="4:10" s="67" customFormat="1" ht="16.2" thickBot="1">
      <c r="D4" s="203" t="s">
        <v>3</v>
      </c>
      <c r="E4" s="204"/>
      <c r="F4" s="204"/>
      <c r="G4" s="204"/>
      <c r="H4" s="204"/>
      <c r="I4" s="228"/>
      <c r="J4" s="177" t="s">
        <v>197</v>
      </c>
    </row>
    <row r="5" spans="4:10" s="67" customFormat="1" ht="17.25" customHeight="1" thickBot="1">
      <c r="D5" s="208" t="s">
        <v>130</v>
      </c>
      <c r="E5" s="209"/>
      <c r="F5" s="209"/>
      <c r="G5" s="209"/>
      <c r="H5" s="209"/>
      <c r="I5" s="226"/>
      <c r="J5" s="66"/>
    </row>
    <row r="6" spans="4:10" s="67" customFormat="1" ht="280.8" customHeight="1" thickBot="1">
      <c r="D6" s="211" t="s">
        <v>160</v>
      </c>
      <c r="E6" s="212"/>
      <c r="F6" s="212"/>
      <c r="G6" s="212"/>
      <c r="H6" s="212"/>
      <c r="I6" s="230"/>
      <c r="J6" s="66"/>
    </row>
    <row r="7" spans="4:10" s="70" customFormat="1" ht="21" thickBot="1">
      <c r="D7" s="4"/>
      <c r="E7" s="68" t="s">
        <v>4</v>
      </c>
      <c r="F7" s="68" t="s">
        <v>5</v>
      </c>
      <c r="G7" s="68" t="s">
        <v>6</v>
      </c>
      <c r="H7" s="68" t="s">
        <v>7</v>
      </c>
      <c r="I7" s="68" t="s">
        <v>8</v>
      </c>
      <c r="J7" s="69"/>
    </row>
    <row r="8" spans="4:10" s="67" customFormat="1" ht="13.8" thickBot="1">
      <c r="D8" s="71"/>
      <c r="E8" s="206" t="s">
        <v>9</v>
      </c>
      <c r="F8" s="206"/>
      <c r="G8" s="206"/>
      <c r="H8" s="206"/>
      <c r="I8" s="229"/>
      <c r="J8" s="66"/>
    </row>
    <row r="9" spans="4:10" s="67" customFormat="1" ht="13.8" thickBot="1">
      <c r="D9" s="72" t="s">
        <v>2</v>
      </c>
      <c r="E9" s="73" t="s">
        <v>12</v>
      </c>
      <c r="F9" s="38" t="s">
        <v>11</v>
      </c>
      <c r="G9" s="38">
        <v>0.2</v>
      </c>
      <c r="H9" s="74">
        <v>37.26</v>
      </c>
      <c r="I9" s="74">
        <f>H9*G9</f>
        <v>7.452</v>
      </c>
      <c r="J9" s="75"/>
    </row>
    <row r="10" spans="4:10" s="67" customFormat="1" ht="13.8" thickBot="1">
      <c r="D10" s="72" t="s">
        <v>2</v>
      </c>
      <c r="E10" s="62" t="s">
        <v>13</v>
      </c>
      <c r="F10" s="53" t="s">
        <v>11</v>
      </c>
      <c r="G10" s="53">
        <v>0.2</v>
      </c>
      <c r="H10" s="74">
        <v>34.479999999999997</v>
      </c>
      <c r="I10" s="76">
        <f>H10*G10</f>
        <v>6.8959999999999999</v>
      </c>
      <c r="J10" s="75"/>
    </row>
    <row r="11" spans="4:10" s="67" customFormat="1" ht="13.8" thickBot="1">
      <c r="D11" s="72"/>
      <c r="E11" s="73" t="s">
        <v>10</v>
      </c>
      <c r="F11" s="38" t="s">
        <v>11</v>
      </c>
      <c r="G11" s="38">
        <v>0</v>
      </c>
      <c r="H11" s="74">
        <v>30.85</v>
      </c>
      <c r="I11" s="74">
        <f>H11*G11</f>
        <v>0</v>
      </c>
      <c r="J11" s="75"/>
    </row>
    <row r="12" spans="4:10" s="67" customFormat="1" ht="13.8" thickBot="1">
      <c r="D12" s="77" t="s">
        <v>2</v>
      </c>
      <c r="E12" s="62" t="s">
        <v>2</v>
      </c>
      <c r="F12" s="53" t="s">
        <v>11</v>
      </c>
      <c r="G12" s="53">
        <v>0</v>
      </c>
      <c r="H12" s="76">
        <v>0</v>
      </c>
      <c r="I12" s="76">
        <f>H12*G12</f>
        <v>0</v>
      </c>
    </row>
    <row r="13" spans="4:10" s="67" customFormat="1" ht="13.8" thickBot="1">
      <c r="D13" s="78"/>
      <c r="E13" s="79" t="s">
        <v>55</v>
      </c>
      <c r="F13" s="111"/>
      <c r="G13" s="111"/>
      <c r="H13" s="112"/>
      <c r="I13" s="169">
        <f>SUM(I9:I12)</f>
        <v>14.347999999999999</v>
      </c>
      <c r="J13" s="66"/>
    </row>
    <row r="14" spans="4:10" s="67" customFormat="1" ht="13.8" thickBot="1">
      <c r="D14" s="71"/>
      <c r="E14" s="201" t="s">
        <v>14</v>
      </c>
      <c r="F14" s="201"/>
      <c r="G14" s="201"/>
      <c r="H14" s="201"/>
      <c r="I14" s="227"/>
      <c r="J14" s="66"/>
    </row>
    <row r="15" spans="4:10" s="67" customFormat="1" ht="27" thickBot="1">
      <c r="D15" s="82" t="s">
        <v>2</v>
      </c>
      <c r="E15" s="73" t="s">
        <v>135</v>
      </c>
      <c r="F15" s="38" t="s">
        <v>11</v>
      </c>
      <c r="G15" s="38">
        <v>2E-3</v>
      </c>
      <c r="H15" s="74">
        <v>32.64</v>
      </c>
      <c r="I15" s="74">
        <f>G15*H15</f>
        <v>6.5280000000000005E-2</v>
      </c>
      <c r="J15" s="66"/>
    </row>
    <row r="16" spans="4:10" s="67" customFormat="1" ht="13.8" thickBot="1">
      <c r="D16" s="82" t="s">
        <v>2</v>
      </c>
      <c r="E16" s="73" t="s">
        <v>58</v>
      </c>
      <c r="F16" s="38" t="s">
        <v>11</v>
      </c>
      <c r="G16" s="38">
        <v>0.3</v>
      </c>
      <c r="H16" s="74">
        <v>60.4</v>
      </c>
      <c r="I16" s="74">
        <f>G16*H16</f>
        <v>18.119999999999997</v>
      </c>
      <c r="J16" s="75"/>
    </row>
    <row r="17" spans="4:11" s="67" customFormat="1" ht="13.8" thickBot="1">
      <c r="D17" s="85"/>
      <c r="E17" s="79" t="s">
        <v>54</v>
      </c>
      <c r="F17" s="111"/>
      <c r="G17" s="111"/>
      <c r="H17" s="112"/>
      <c r="I17" s="169">
        <f>SUM(I15:I16)</f>
        <v>18.185279999999999</v>
      </c>
      <c r="J17" s="66"/>
    </row>
    <row r="18" spans="4:11" s="67" customFormat="1" ht="13.8" thickBot="1">
      <c r="D18" s="71"/>
      <c r="E18" s="201" t="s">
        <v>15</v>
      </c>
      <c r="F18" s="201"/>
      <c r="G18" s="201"/>
      <c r="H18" s="201"/>
      <c r="I18" s="227"/>
      <c r="J18" s="66"/>
    </row>
    <row r="19" spans="4:11" s="67" customFormat="1" ht="13.8" thickBot="1">
      <c r="D19" s="82" t="s">
        <v>2</v>
      </c>
      <c r="E19" s="73" t="s">
        <v>46</v>
      </c>
      <c r="F19" s="46" t="s">
        <v>17</v>
      </c>
      <c r="G19" s="38">
        <v>0</v>
      </c>
      <c r="H19" s="74">
        <v>5.5</v>
      </c>
      <c r="I19" s="74">
        <f>H19*G19</f>
        <v>0</v>
      </c>
      <c r="J19" s="66"/>
    </row>
    <row r="20" spans="4:11" s="67" customFormat="1" ht="14.4" thickBot="1">
      <c r="D20" s="82"/>
      <c r="E20" s="73" t="s">
        <v>153</v>
      </c>
      <c r="F20" s="86" t="s">
        <v>17</v>
      </c>
      <c r="G20" s="38">
        <v>10</v>
      </c>
      <c r="H20" s="74">
        <v>0.62</v>
      </c>
      <c r="I20" s="74">
        <f>H20*G20</f>
        <v>6.2</v>
      </c>
      <c r="J20" s="66"/>
    </row>
    <row r="21" spans="4:11" s="67" customFormat="1" ht="27" thickBot="1">
      <c r="D21" s="87"/>
      <c r="E21" s="73" t="s">
        <v>45</v>
      </c>
      <c r="F21" s="88" t="s">
        <v>17</v>
      </c>
      <c r="G21" s="38">
        <v>0</v>
      </c>
      <c r="H21" s="74">
        <v>0.9</v>
      </c>
      <c r="I21" s="74">
        <f>H21*G21</f>
        <v>0</v>
      </c>
      <c r="J21" s="66"/>
    </row>
    <row r="22" spans="4:11" s="67" customFormat="1" ht="13.8" thickBot="1">
      <c r="D22" s="78"/>
      <c r="E22" s="61" t="s">
        <v>55</v>
      </c>
      <c r="F22" s="89"/>
      <c r="G22" s="90"/>
      <c r="H22" s="81"/>
      <c r="I22" s="169">
        <f>SUM(I19:I21)</f>
        <v>6.2</v>
      </c>
      <c r="J22" s="66"/>
    </row>
    <row r="23" spans="4:11" s="67" customFormat="1" ht="13.8" thickBot="1">
      <c r="D23" s="71"/>
      <c r="E23" s="201" t="s">
        <v>52</v>
      </c>
      <c r="F23" s="201"/>
      <c r="G23" s="201"/>
      <c r="H23" s="201"/>
      <c r="I23" s="227"/>
      <c r="J23" s="66"/>
    </row>
    <row r="24" spans="4:11" s="67" customFormat="1" ht="13.8" thickBot="1">
      <c r="D24" s="78"/>
      <c r="E24" s="92" t="s">
        <v>57</v>
      </c>
      <c r="F24" s="111"/>
      <c r="G24" s="113">
        <f>I13+I17</f>
        <v>32.533279999999998</v>
      </c>
      <c r="H24" s="94">
        <v>0.02</v>
      </c>
      <c r="I24" s="96">
        <f>G24*H24</f>
        <v>0.65066559999999996</v>
      </c>
      <c r="J24" s="66"/>
      <c r="K24" s="95"/>
    </row>
    <row r="25" spans="4:11" s="67" customFormat="1" ht="13.8" thickBot="1">
      <c r="D25" s="220" t="s">
        <v>164</v>
      </c>
      <c r="E25" s="221"/>
      <c r="F25" s="221"/>
      <c r="G25" s="221"/>
      <c r="H25" s="222"/>
      <c r="I25" s="96">
        <f>I22+I17+I13+I24</f>
        <v>39.38394559999999</v>
      </c>
      <c r="J25" s="66"/>
    </row>
    <row r="26" spans="4:11" s="67" customFormat="1" ht="13.8" thickBot="1">
      <c r="D26" s="220" t="s">
        <v>18</v>
      </c>
      <c r="E26" s="221"/>
      <c r="F26" s="221"/>
      <c r="G26" s="221"/>
      <c r="H26" s="222"/>
      <c r="I26" s="96">
        <f>I25*0.14</f>
        <v>5.5137523839999991</v>
      </c>
      <c r="J26" s="66"/>
    </row>
    <row r="27" spans="4:11" s="67" customFormat="1" ht="13.8" thickBot="1">
      <c r="D27" s="220" t="s">
        <v>19</v>
      </c>
      <c r="E27" s="221"/>
      <c r="F27" s="221"/>
      <c r="G27" s="221"/>
      <c r="H27" s="222"/>
      <c r="I27" s="96">
        <f>I25*0.1</f>
        <v>3.938394559999999</v>
      </c>
      <c r="J27" s="66"/>
    </row>
    <row r="28" spans="4:11" s="67" customFormat="1" ht="13.8" thickBot="1">
      <c r="D28" s="220" t="s">
        <v>2</v>
      </c>
      <c r="E28" s="221"/>
      <c r="F28" s="221"/>
      <c r="G28" s="221"/>
      <c r="H28" s="222"/>
      <c r="I28" s="96">
        <v>0</v>
      </c>
      <c r="J28" s="66"/>
    </row>
    <row r="29" spans="4:11" s="67" customFormat="1" ht="13.8" thickBot="1">
      <c r="D29" s="220" t="s">
        <v>20</v>
      </c>
      <c r="E29" s="221"/>
      <c r="F29" s="221"/>
      <c r="G29" s="221"/>
      <c r="H29" s="221"/>
      <c r="I29" s="97">
        <f>I28+I27+I26+I25</f>
        <v>48.836092543999989</v>
      </c>
      <c r="J29" s="66"/>
    </row>
    <row r="30" spans="4:11" s="67" customFormat="1" ht="13.8" thickBot="1">
      <c r="D30" s="220" t="s">
        <v>21</v>
      </c>
      <c r="E30" s="221"/>
      <c r="F30" s="221"/>
      <c r="G30" s="221"/>
      <c r="H30" s="221"/>
      <c r="I30" s="98">
        <v>0.16</v>
      </c>
      <c r="J30" s="66"/>
    </row>
    <row r="31" spans="4:11" s="67" customFormat="1" ht="13.8" thickBot="1">
      <c r="D31" s="220" t="s">
        <v>164</v>
      </c>
      <c r="E31" s="221"/>
      <c r="F31" s="221"/>
      <c r="G31" s="221"/>
      <c r="H31" s="222"/>
      <c r="I31" s="99">
        <f>I29+I30</f>
        <v>48.996092543999985</v>
      </c>
      <c r="J31" s="66"/>
    </row>
    <row r="32" spans="4:11" s="67" customFormat="1" ht="13.8" thickBot="1">
      <c r="D32" s="208"/>
      <c r="E32" s="209"/>
      <c r="F32" s="226"/>
      <c r="G32" s="100" t="s">
        <v>26</v>
      </c>
      <c r="H32" s="101">
        <f>I13/I25</f>
        <v>0.36431088306195514</v>
      </c>
      <c r="I32" s="114"/>
      <c r="J32" s="66"/>
    </row>
    <row r="33" spans="4:10" s="67" customFormat="1" ht="13.8" thickBot="1">
      <c r="D33" s="208"/>
      <c r="E33" s="209"/>
      <c r="F33" s="226"/>
      <c r="G33" s="104" t="s">
        <v>27</v>
      </c>
      <c r="H33" s="105">
        <f>I17/I25</f>
        <v>0.46174347752501477</v>
      </c>
      <c r="I33" s="114"/>
      <c r="J33" s="66"/>
    </row>
    <row r="34" spans="4:10" s="67" customFormat="1" ht="13.8" thickBot="1">
      <c r="D34" s="208"/>
      <c r="E34" s="209"/>
      <c r="F34" s="226"/>
      <c r="G34" s="106" t="s">
        <v>28</v>
      </c>
      <c r="H34" s="107">
        <f>I22/I25</f>
        <v>0.15742455220129092</v>
      </c>
      <c r="I34" s="102"/>
      <c r="J34" s="95"/>
    </row>
    <row r="35" spans="4:10" s="67" customFormat="1" ht="13.8" thickBot="1">
      <c r="D35" s="223"/>
      <c r="E35" s="224"/>
      <c r="F35" s="225"/>
      <c r="G35" s="108" t="s">
        <v>29</v>
      </c>
      <c r="H35" s="109">
        <f>I24/I25</f>
        <v>1.6521087211739397E-2</v>
      </c>
      <c r="I35" s="46"/>
      <c r="J35" s="110"/>
    </row>
    <row r="36" spans="4:10" ht="48.75" customHeight="1">
      <c r="D36" s="214"/>
      <c r="E36" s="215"/>
      <c r="F36" s="215"/>
      <c r="G36" s="215"/>
      <c r="H36" s="215"/>
      <c r="I36" s="231"/>
      <c r="J36" s="1"/>
    </row>
    <row r="37" spans="4:10" ht="179.25" customHeight="1" thickBot="1">
      <c r="D37" s="217"/>
      <c r="E37" s="218"/>
      <c r="F37" s="218"/>
      <c r="G37" s="218"/>
      <c r="H37" s="218"/>
      <c r="I37" s="232"/>
      <c r="J37" s="1"/>
    </row>
    <row r="38" spans="4:10" ht="91.5" customHeight="1"/>
  </sheetData>
  <sortState ref="E19:I21">
    <sortCondition ref="E19:E21"/>
  </sortState>
  <mergeCells count="19">
    <mergeCell ref="D36:I37"/>
    <mergeCell ref="D31:H31"/>
    <mergeCell ref="D35:F35"/>
    <mergeCell ref="D30:H30"/>
    <mergeCell ref="E23:I23"/>
    <mergeCell ref="D25:H25"/>
    <mergeCell ref="D26:H26"/>
    <mergeCell ref="D27:H27"/>
    <mergeCell ref="D28:H28"/>
    <mergeCell ref="D29:H29"/>
    <mergeCell ref="D32:F32"/>
    <mergeCell ref="D33:F33"/>
    <mergeCell ref="D34:F34"/>
    <mergeCell ref="E14:I14"/>
    <mergeCell ref="D4:I4"/>
    <mergeCell ref="E8:I8"/>
    <mergeCell ref="E18:I18"/>
    <mergeCell ref="D5:I5"/>
    <mergeCell ref="D6:I6"/>
  </mergeCells>
  <phoneticPr fontId="6" type="noConversion"/>
  <printOptions horizontalCentered="1"/>
  <pageMargins left="0.74803149606299213" right="0.74803149606299213" top="0.59055118110236227" bottom="0.59055118110236227" header="0.51181102362204722" footer="0.51181102362204722"/>
  <pageSetup paperSize="9" scale="8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sheetPr>
    <pageSetUpPr fitToPage="1"/>
  </sheetPr>
  <dimension ref="D3:K42"/>
  <sheetViews>
    <sheetView topLeftCell="B22" zoomScaleNormal="100" workbookViewId="0">
      <selection activeCell="J4" sqref="J4"/>
    </sheetView>
  </sheetViews>
  <sheetFormatPr defaultRowHeight="13.2"/>
  <cols>
    <col min="4" max="4" width="8.6640625" bestFit="1" customWidth="1"/>
    <col min="5" max="5" width="33.33203125" customWidth="1"/>
    <col min="7" max="7" width="18.33203125" customWidth="1"/>
    <col min="8" max="8" width="14.88671875" customWidth="1"/>
    <col min="9" max="9" width="11.44140625" customWidth="1"/>
    <col min="10" max="10" width="11.6640625" customWidth="1"/>
    <col min="11" max="11" width="11.33203125" customWidth="1"/>
  </cols>
  <sheetData>
    <row r="3" spans="4:10" ht="13.8" thickBot="1"/>
    <row r="4" spans="4:10" s="67" customFormat="1" ht="16.2" thickBot="1">
      <c r="D4" s="203" t="s">
        <v>3</v>
      </c>
      <c r="E4" s="204"/>
      <c r="F4" s="204"/>
      <c r="G4" s="204"/>
      <c r="H4" s="204"/>
      <c r="I4" s="205"/>
      <c r="J4" s="177" t="s">
        <v>198</v>
      </c>
    </row>
    <row r="5" spans="4:10" s="67" customFormat="1" ht="15" customHeight="1" thickBot="1">
      <c r="D5" s="208" t="s">
        <v>156</v>
      </c>
      <c r="E5" s="209"/>
      <c r="F5" s="209"/>
      <c r="G5" s="209"/>
      <c r="H5" s="209"/>
      <c r="I5" s="210"/>
      <c r="J5" s="66"/>
    </row>
    <row r="6" spans="4:10" s="67" customFormat="1" ht="125.4" customHeight="1" thickBot="1">
      <c r="D6" s="233" t="s">
        <v>157</v>
      </c>
      <c r="E6" s="234"/>
      <c r="F6" s="234"/>
      <c r="G6" s="234"/>
      <c r="H6" s="234"/>
      <c r="I6" s="235"/>
      <c r="J6" s="66"/>
    </row>
    <row r="7" spans="4:10" s="70" customFormat="1" ht="21" thickBot="1">
      <c r="D7" s="4"/>
      <c r="E7" s="68" t="s">
        <v>4</v>
      </c>
      <c r="F7" s="68" t="s">
        <v>5</v>
      </c>
      <c r="G7" s="68" t="s">
        <v>6</v>
      </c>
      <c r="H7" s="68" t="s">
        <v>7</v>
      </c>
      <c r="I7" s="68" t="s">
        <v>8</v>
      </c>
      <c r="J7" s="69"/>
    </row>
    <row r="8" spans="4:10" s="67" customFormat="1" ht="13.8" thickBot="1">
      <c r="D8" s="71"/>
      <c r="E8" s="206" t="s">
        <v>9</v>
      </c>
      <c r="F8" s="206"/>
      <c r="G8" s="206"/>
      <c r="H8" s="206"/>
      <c r="I8" s="207"/>
      <c r="J8" s="66"/>
    </row>
    <row r="9" spans="4:10" s="67" customFormat="1" ht="13.8" thickBot="1">
      <c r="D9" s="72" t="s">
        <v>2</v>
      </c>
      <c r="E9" s="73" t="s">
        <v>12</v>
      </c>
      <c r="F9" s="38" t="s">
        <v>11</v>
      </c>
      <c r="G9" s="38">
        <v>0</v>
      </c>
      <c r="H9" s="74">
        <v>37.26</v>
      </c>
      <c r="I9" s="74">
        <f>H9*G9</f>
        <v>0</v>
      </c>
      <c r="J9" s="75"/>
    </row>
    <row r="10" spans="4:10" s="67" customFormat="1" ht="13.8" thickBot="1">
      <c r="D10" s="72" t="s">
        <v>2</v>
      </c>
      <c r="E10" s="62" t="s">
        <v>13</v>
      </c>
      <c r="F10" s="53" t="s">
        <v>11</v>
      </c>
      <c r="G10" s="53">
        <v>0.5</v>
      </c>
      <c r="H10" s="74">
        <v>34.479999999999997</v>
      </c>
      <c r="I10" s="76">
        <f>H10*G10</f>
        <v>17.239999999999998</v>
      </c>
      <c r="J10" s="75"/>
    </row>
    <row r="11" spans="4:10" s="67" customFormat="1" ht="13.8" thickBot="1">
      <c r="D11" s="72"/>
      <c r="E11" s="73" t="s">
        <v>10</v>
      </c>
      <c r="F11" s="38" t="s">
        <v>11</v>
      </c>
      <c r="G11" s="38">
        <v>0.8</v>
      </c>
      <c r="H11" s="74">
        <v>30.85</v>
      </c>
      <c r="I11" s="74">
        <f>H11*G11</f>
        <v>24.680000000000003</v>
      </c>
      <c r="J11" s="75"/>
    </row>
    <row r="12" spans="4:10" s="67" customFormat="1" ht="13.8" thickBot="1">
      <c r="D12" s="77" t="s">
        <v>2</v>
      </c>
      <c r="E12" s="62" t="s">
        <v>2</v>
      </c>
      <c r="F12" s="53" t="s">
        <v>11</v>
      </c>
      <c r="G12" s="53">
        <v>0</v>
      </c>
      <c r="H12" s="76">
        <v>0</v>
      </c>
      <c r="I12" s="76">
        <f>H12*G12</f>
        <v>0</v>
      </c>
    </row>
    <row r="13" spans="4:10" s="67" customFormat="1" ht="13.8" thickBot="1">
      <c r="D13" s="78"/>
      <c r="E13" s="79" t="s">
        <v>55</v>
      </c>
      <c r="F13" s="115"/>
      <c r="G13" s="115"/>
      <c r="H13" s="116"/>
      <c r="I13" s="168">
        <f>SUM(I9:I12)</f>
        <v>41.92</v>
      </c>
      <c r="J13" s="66"/>
    </row>
    <row r="14" spans="4:10" s="67" customFormat="1" ht="13.8" thickBot="1">
      <c r="D14" s="71"/>
      <c r="E14" s="201" t="s">
        <v>14</v>
      </c>
      <c r="F14" s="201"/>
      <c r="G14" s="201"/>
      <c r="H14" s="201"/>
      <c r="I14" s="202"/>
      <c r="J14" s="66"/>
    </row>
    <row r="15" spans="4:10" s="67" customFormat="1" ht="27" thickBot="1">
      <c r="D15" s="82" t="s">
        <v>2</v>
      </c>
      <c r="E15" s="73" t="s">
        <v>135</v>
      </c>
      <c r="F15" s="38" t="s">
        <v>11</v>
      </c>
      <c r="G15" s="38">
        <v>0.1</v>
      </c>
      <c r="H15" s="74">
        <v>32.64</v>
      </c>
      <c r="I15" s="74">
        <f>G15*H15</f>
        <v>3.2640000000000002</v>
      </c>
      <c r="J15" s="66"/>
    </row>
    <row r="16" spans="4:10" s="67" customFormat="1" ht="13.8" thickBot="1">
      <c r="D16" s="82" t="s">
        <v>2</v>
      </c>
      <c r="E16" s="73" t="s">
        <v>136</v>
      </c>
      <c r="F16" s="38" t="s">
        <v>11</v>
      </c>
      <c r="G16" s="38">
        <v>0.08</v>
      </c>
      <c r="H16" s="74">
        <v>5</v>
      </c>
      <c r="I16" s="74">
        <f>G16*H16</f>
        <v>0.4</v>
      </c>
      <c r="J16" s="66"/>
    </row>
    <row r="17" spans="4:11" s="67" customFormat="1" ht="27" thickBot="1">
      <c r="D17" s="83"/>
      <c r="E17" s="73" t="s">
        <v>143</v>
      </c>
      <c r="F17" s="38" t="s">
        <v>11</v>
      </c>
      <c r="G17" s="38">
        <v>0.1</v>
      </c>
      <c r="H17" s="74">
        <v>5</v>
      </c>
      <c r="I17" s="74">
        <f>G17*H17</f>
        <v>0.5</v>
      </c>
      <c r="J17" s="66"/>
    </row>
    <row r="18" spans="4:11" s="67" customFormat="1" ht="13.8" thickBot="1">
      <c r="D18" s="82" t="s">
        <v>2</v>
      </c>
      <c r="E18" s="73" t="s">
        <v>58</v>
      </c>
      <c r="F18" s="38" t="s">
        <v>11</v>
      </c>
      <c r="G18" s="38">
        <v>0.35</v>
      </c>
      <c r="H18" s="74">
        <v>60.4</v>
      </c>
      <c r="I18" s="74">
        <f>G18*H18</f>
        <v>21.139999999999997</v>
      </c>
      <c r="J18" s="75"/>
    </row>
    <row r="19" spans="4:11" s="67" customFormat="1" ht="13.8" thickBot="1">
      <c r="D19" s="83" t="s">
        <v>2</v>
      </c>
      <c r="E19" s="73" t="s">
        <v>131</v>
      </c>
      <c r="F19" s="38" t="s">
        <v>11</v>
      </c>
      <c r="G19" s="38">
        <v>0.06</v>
      </c>
      <c r="H19" s="74">
        <v>10</v>
      </c>
      <c r="I19" s="74">
        <f>G19*H19</f>
        <v>0.6</v>
      </c>
      <c r="J19" s="84"/>
    </row>
    <row r="20" spans="4:11" s="67" customFormat="1" ht="13.8" thickBot="1">
      <c r="D20" s="85"/>
      <c r="E20" s="79" t="s">
        <v>54</v>
      </c>
      <c r="F20" s="115"/>
      <c r="G20" s="115"/>
      <c r="H20" s="116"/>
      <c r="I20" s="168">
        <f>SUM(I15:I19)</f>
        <v>25.903999999999996</v>
      </c>
      <c r="J20" s="66"/>
    </row>
    <row r="21" spans="4:11" s="67" customFormat="1" ht="13.8" thickBot="1">
      <c r="D21" s="71"/>
      <c r="E21" s="201" t="s">
        <v>15</v>
      </c>
      <c r="F21" s="201"/>
      <c r="G21" s="201"/>
      <c r="H21" s="201"/>
      <c r="I21" s="202"/>
      <c r="J21" s="66"/>
    </row>
    <row r="22" spans="4:11" s="67" customFormat="1" ht="13.8" thickBot="1">
      <c r="D22" s="82"/>
      <c r="E22" s="73" t="s">
        <v>46</v>
      </c>
      <c r="F22" s="46" t="s">
        <v>17</v>
      </c>
      <c r="G22" s="38">
        <v>5</v>
      </c>
      <c r="H22" s="74">
        <v>5.5</v>
      </c>
      <c r="I22" s="74">
        <f>H22*G22</f>
        <v>27.5</v>
      </c>
      <c r="J22" s="66"/>
    </row>
    <row r="23" spans="4:11" s="67" customFormat="1" ht="53.4" thickBot="1">
      <c r="D23" s="82"/>
      <c r="E23" s="150" t="s">
        <v>165</v>
      </c>
      <c r="F23" s="151" t="s">
        <v>119</v>
      </c>
      <c r="G23" s="151">
        <v>1.33</v>
      </c>
      <c r="H23" s="96">
        <v>1.2</v>
      </c>
      <c r="I23" s="96">
        <f>H23*G23</f>
        <v>1.5960000000000001</v>
      </c>
      <c r="J23" s="66"/>
    </row>
    <row r="24" spans="4:11" s="67" customFormat="1" ht="40.200000000000003" thickBot="1">
      <c r="D24" s="82"/>
      <c r="E24" s="73" t="s">
        <v>36</v>
      </c>
      <c r="F24" s="47" t="s">
        <v>119</v>
      </c>
      <c r="G24" s="38">
        <v>0.04</v>
      </c>
      <c r="H24" s="74">
        <v>3.7</v>
      </c>
      <c r="I24" s="74">
        <f>H24*G24</f>
        <v>0.14800000000000002</v>
      </c>
      <c r="J24" s="66"/>
    </row>
    <row r="25" spans="4:11" s="67" customFormat="1" ht="27.6" thickBot="1">
      <c r="D25" s="77"/>
      <c r="E25" s="52" t="s">
        <v>149</v>
      </c>
      <c r="F25" s="53" t="s">
        <v>17</v>
      </c>
      <c r="G25" s="38">
        <v>2.25</v>
      </c>
      <c r="H25" s="74">
        <v>12.96</v>
      </c>
      <c r="I25" s="74">
        <f>H25*G25</f>
        <v>29.160000000000004</v>
      </c>
      <c r="J25" s="66"/>
    </row>
    <row r="26" spans="4:11" s="67" customFormat="1" ht="27.6" thickBot="1">
      <c r="D26" s="72"/>
      <c r="E26" s="52" t="s">
        <v>148</v>
      </c>
      <c r="F26" s="53" t="s">
        <v>17</v>
      </c>
      <c r="G26" s="38">
        <v>0.22500000000000001</v>
      </c>
      <c r="H26" s="74">
        <v>17.07</v>
      </c>
      <c r="I26" s="74">
        <f>H26*G26</f>
        <v>3.8407500000000003</v>
      </c>
      <c r="J26" s="66"/>
    </row>
    <row r="27" spans="4:11" s="67" customFormat="1" ht="13.8" thickBot="1">
      <c r="D27" s="78"/>
      <c r="E27" s="61" t="s">
        <v>55</v>
      </c>
      <c r="F27" s="89"/>
      <c r="G27" s="90"/>
      <c r="H27" s="81"/>
      <c r="I27" s="168">
        <f>SUM(I22:I26)</f>
        <v>62.244750000000003</v>
      </c>
      <c r="J27" s="66"/>
    </row>
    <row r="28" spans="4:11" s="67" customFormat="1" ht="13.8" thickBot="1">
      <c r="D28" s="71"/>
      <c r="E28" s="201" t="s">
        <v>52</v>
      </c>
      <c r="F28" s="201"/>
      <c r="G28" s="201"/>
      <c r="H28" s="201"/>
      <c r="I28" s="202"/>
      <c r="J28" s="66"/>
    </row>
    <row r="29" spans="4:11" s="67" customFormat="1" ht="13.8" thickBot="1">
      <c r="D29" s="78"/>
      <c r="E29" s="92" t="s">
        <v>57</v>
      </c>
      <c r="G29" s="117">
        <f>I13+I20</f>
        <v>67.823999999999998</v>
      </c>
      <c r="H29" s="94">
        <v>0.02</v>
      </c>
      <c r="I29" s="74">
        <f>G29*H29</f>
        <v>1.3564799999999999</v>
      </c>
      <c r="J29" s="66"/>
      <c r="K29" s="95"/>
    </row>
    <row r="30" spans="4:11" s="67" customFormat="1" ht="13.8" thickBot="1">
      <c r="D30" s="220" t="s">
        <v>22</v>
      </c>
      <c r="E30" s="221"/>
      <c r="F30" s="221"/>
      <c r="G30" s="221"/>
      <c r="H30" s="222"/>
      <c r="I30" s="96">
        <f>I27+I20+I13+I29</f>
        <v>131.42523000000003</v>
      </c>
      <c r="J30" s="66"/>
    </row>
    <row r="31" spans="4:11" s="67" customFormat="1" ht="13.8" thickBot="1">
      <c r="D31" s="220" t="s">
        <v>18</v>
      </c>
      <c r="E31" s="221"/>
      <c r="F31" s="221"/>
      <c r="G31" s="221"/>
      <c r="H31" s="222"/>
      <c r="I31" s="96">
        <f>I30*0.14</f>
        <v>18.399532200000007</v>
      </c>
      <c r="J31" s="66"/>
    </row>
    <row r="32" spans="4:11" s="67" customFormat="1" ht="13.8" thickBot="1">
      <c r="D32" s="220" t="s">
        <v>19</v>
      </c>
      <c r="E32" s="221"/>
      <c r="F32" s="221"/>
      <c r="G32" s="221"/>
      <c r="H32" s="222"/>
      <c r="I32" s="96">
        <f>I30*0.1</f>
        <v>13.142523000000004</v>
      </c>
      <c r="J32" s="66"/>
    </row>
    <row r="33" spans="4:10" s="67" customFormat="1" ht="13.8" thickBot="1">
      <c r="D33" s="220" t="s">
        <v>2</v>
      </c>
      <c r="E33" s="221"/>
      <c r="F33" s="221"/>
      <c r="G33" s="221"/>
      <c r="H33" s="222"/>
      <c r="I33" s="96">
        <v>0</v>
      </c>
      <c r="J33" s="66"/>
    </row>
    <row r="34" spans="4:10" s="67" customFormat="1" ht="13.8" thickBot="1">
      <c r="D34" s="220" t="s">
        <v>20</v>
      </c>
      <c r="E34" s="221"/>
      <c r="F34" s="221"/>
      <c r="G34" s="221"/>
      <c r="H34" s="221"/>
      <c r="I34" s="97">
        <f>I33+I32+I31+I30</f>
        <v>162.96728520000005</v>
      </c>
      <c r="J34" s="66"/>
    </row>
    <row r="35" spans="4:10" s="67" customFormat="1" ht="13.8" thickBot="1">
      <c r="D35" s="220" t="s">
        <v>21</v>
      </c>
      <c r="E35" s="221"/>
      <c r="F35" s="221"/>
      <c r="G35" s="221"/>
      <c r="H35" s="221"/>
      <c r="I35" s="98">
        <v>0.28999999999999998</v>
      </c>
      <c r="J35" s="66"/>
    </row>
    <row r="36" spans="4:10" s="67" customFormat="1" ht="13.8" thickBot="1">
      <c r="D36" s="220" t="s">
        <v>22</v>
      </c>
      <c r="E36" s="221"/>
      <c r="F36" s="221"/>
      <c r="G36" s="221"/>
      <c r="H36" s="222"/>
      <c r="I36" s="99">
        <f>I34+I35</f>
        <v>163.25728520000004</v>
      </c>
      <c r="J36" s="66"/>
    </row>
    <row r="37" spans="4:10" s="67" customFormat="1" ht="13.8" thickBot="1">
      <c r="D37" s="208"/>
      <c r="E37" s="209"/>
      <c r="F37" s="226"/>
      <c r="G37" s="118" t="s">
        <v>26</v>
      </c>
      <c r="H37" s="119">
        <f>I13/I30</f>
        <v>0.31896463106817463</v>
      </c>
      <c r="I37" s="114"/>
      <c r="J37" s="66"/>
    </row>
    <row r="38" spans="4:10" s="67" customFormat="1" ht="13.8" thickBot="1">
      <c r="D38" s="208"/>
      <c r="E38" s="209"/>
      <c r="F38" s="226"/>
      <c r="G38" s="104" t="s">
        <v>27</v>
      </c>
      <c r="H38" s="105">
        <f>I20/I30</f>
        <v>0.19710066324403611</v>
      </c>
      <c r="I38" s="102"/>
      <c r="J38" s="66"/>
    </row>
    <row r="39" spans="4:10" s="67" customFormat="1" ht="13.8" thickBot="1">
      <c r="D39" s="208"/>
      <c r="E39" s="209"/>
      <c r="F39" s="226"/>
      <c r="G39" s="106" t="s">
        <v>28</v>
      </c>
      <c r="H39" s="107">
        <f>I27/I30</f>
        <v>0.47361339980154488</v>
      </c>
      <c r="I39" s="102"/>
      <c r="J39" s="95"/>
    </row>
    <row r="40" spans="4:10" s="67" customFormat="1" ht="13.8" thickBot="1">
      <c r="D40" s="223"/>
      <c r="E40" s="224"/>
      <c r="F40" s="225"/>
      <c r="G40" s="108" t="s">
        <v>29</v>
      </c>
      <c r="H40" s="109">
        <f>I29/I30</f>
        <v>1.0321305886244215E-2</v>
      </c>
      <c r="I40" s="46"/>
      <c r="J40" s="110"/>
    </row>
    <row r="41" spans="4:10" ht="69" customHeight="1">
      <c r="D41" s="214"/>
      <c r="E41" s="215"/>
      <c r="F41" s="215"/>
      <c r="G41" s="215"/>
      <c r="H41" s="215"/>
      <c r="I41" s="216"/>
      <c r="J41" s="1"/>
    </row>
    <row r="42" spans="4:10" ht="147.75" customHeight="1" thickBot="1">
      <c r="D42" s="217"/>
      <c r="E42" s="218"/>
      <c r="F42" s="218"/>
      <c r="G42" s="218"/>
      <c r="H42" s="218"/>
      <c r="I42" s="219"/>
      <c r="J42" s="1"/>
    </row>
  </sheetData>
  <sortState ref="E22:I26">
    <sortCondition ref="E22:E26"/>
  </sortState>
  <mergeCells count="19">
    <mergeCell ref="D41:I42"/>
    <mergeCell ref="E21:I21"/>
    <mergeCell ref="D30:H30"/>
    <mergeCell ref="D31:H31"/>
    <mergeCell ref="D36:H36"/>
    <mergeCell ref="D32:H32"/>
    <mergeCell ref="D33:H33"/>
    <mergeCell ref="D34:H34"/>
    <mergeCell ref="D35:H35"/>
    <mergeCell ref="E28:I28"/>
    <mergeCell ref="D37:F37"/>
    <mergeCell ref="D38:F38"/>
    <mergeCell ref="D39:F39"/>
    <mergeCell ref="D40:F40"/>
    <mergeCell ref="D4:I4"/>
    <mergeCell ref="E8:I8"/>
    <mergeCell ref="E14:I14"/>
    <mergeCell ref="D5:I5"/>
    <mergeCell ref="D6:I6"/>
  </mergeCells>
  <phoneticPr fontId="6" type="noConversion"/>
  <printOptions horizontalCentered="1"/>
  <pageMargins left="0.74803149606299213" right="0.74803149606299213" top="0.59055118110236227" bottom="0.59055118110236227" header="0.51181102362204722" footer="0.51181102362204722"/>
  <pageSetup paperSize="9" scale="83"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pageSetUpPr fitToPage="1"/>
  </sheetPr>
  <dimension ref="D3:K41"/>
  <sheetViews>
    <sheetView topLeftCell="B13" zoomScaleNormal="100" workbookViewId="0">
      <selection activeCell="J4" sqref="J4"/>
    </sheetView>
  </sheetViews>
  <sheetFormatPr defaultRowHeight="13.2"/>
  <cols>
    <col min="4" max="4" width="8.6640625" bestFit="1" customWidth="1"/>
    <col min="5" max="5" width="33.33203125" customWidth="1"/>
    <col min="7" max="7" width="18.109375" customWidth="1"/>
    <col min="8" max="8" width="14.88671875" customWidth="1"/>
    <col min="9" max="9" width="11.44140625" customWidth="1"/>
    <col min="10" max="10" width="11.6640625" customWidth="1"/>
    <col min="11" max="11" width="11.33203125" customWidth="1"/>
  </cols>
  <sheetData>
    <row r="3" spans="4:10" ht="13.8" thickBot="1"/>
    <row r="4" spans="4:10" s="67" customFormat="1" ht="16.2" thickBot="1">
      <c r="D4" s="203" t="s">
        <v>3</v>
      </c>
      <c r="E4" s="204"/>
      <c r="F4" s="204"/>
      <c r="G4" s="204"/>
      <c r="H4" s="204"/>
      <c r="I4" s="205"/>
      <c r="J4" s="177" t="s">
        <v>199</v>
      </c>
    </row>
    <row r="5" spans="4:10" s="67" customFormat="1" ht="18.75" customHeight="1" thickBot="1">
      <c r="D5" s="208" t="s">
        <v>23</v>
      </c>
      <c r="E5" s="209"/>
      <c r="F5" s="209"/>
      <c r="G5" s="209"/>
      <c r="H5" s="209"/>
      <c r="I5" s="210"/>
      <c r="J5" s="66"/>
    </row>
    <row r="6" spans="4:10" s="67" customFormat="1" ht="123.6" customHeight="1" thickBot="1">
      <c r="D6" s="233" t="s">
        <v>161</v>
      </c>
      <c r="E6" s="234"/>
      <c r="F6" s="234"/>
      <c r="G6" s="234"/>
      <c r="H6" s="234"/>
      <c r="I6" s="235"/>
      <c r="J6" s="66"/>
    </row>
    <row r="7" spans="4:10" s="70" customFormat="1" ht="21" thickBot="1">
      <c r="D7" s="4"/>
      <c r="E7" s="5" t="s">
        <v>4</v>
      </c>
      <c r="F7" s="5" t="s">
        <v>5</v>
      </c>
      <c r="G7" s="5" t="s">
        <v>6</v>
      </c>
      <c r="H7" s="5" t="s">
        <v>7</v>
      </c>
      <c r="I7" s="5" t="s">
        <v>8</v>
      </c>
      <c r="J7" s="69"/>
    </row>
    <row r="8" spans="4:10" s="67" customFormat="1" ht="13.8" thickBot="1">
      <c r="D8" s="71"/>
      <c r="E8" s="206" t="s">
        <v>9</v>
      </c>
      <c r="F8" s="206"/>
      <c r="G8" s="206"/>
      <c r="H8" s="206"/>
      <c r="I8" s="229"/>
      <c r="J8" s="66"/>
    </row>
    <row r="9" spans="4:10" s="67" customFormat="1" ht="13.8" thickBot="1">
      <c r="D9" s="72" t="s">
        <v>2</v>
      </c>
      <c r="E9" s="73" t="s">
        <v>12</v>
      </c>
      <c r="F9" s="38" t="s">
        <v>11</v>
      </c>
      <c r="G9" s="38">
        <v>0</v>
      </c>
      <c r="H9" s="74">
        <v>37.26</v>
      </c>
      <c r="I9" s="74">
        <f>H9*G9</f>
        <v>0</v>
      </c>
      <c r="J9" s="75"/>
    </row>
    <row r="10" spans="4:10" s="67" customFormat="1" ht="13.8" thickBot="1">
      <c r="D10" s="72" t="s">
        <v>2</v>
      </c>
      <c r="E10" s="62" t="s">
        <v>13</v>
      </c>
      <c r="F10" s="53" t="s">
        <v>11</v>
      </c>
      <c r="G10" s="53">
        <v>0.5</v>
      </c>
      <c r="H10" s="74">
        <v>34.479999999999997</v>
      </c>
      <c r="I10" s="76">
        <f>H10*G10</f>
        <v>17.239999999999998</v>
      </c>
      <c r="J10" s="75"/>
    </row>
    <row r="11" spans="4:10" s="67" customFormat="1" ht="13.8" thickBot="1">
      <c r="D11" s="72"/>
      <c r="E11" s="73" t="s">
        <v>10</v>
      </c>
      <c r="F11" s="38" t="s">
        <v>11</v>
      </c>
      <c r="G11" s="38">
        <v>0.8</v>
      </c>
      <c r="H11" s="74">
        <v>30.85</v>
      </c>
      <c r="I11" s="74">
        <f>H11*G11</f>
        <v>24.680000000000003</v>
      </c>
      <c r="J11" s="75"/>
    </row>
    <row r="12" spans="4:10" s="67" customFormat="1" ht="13.8" thickBot="1">
      <c r="D12" s="77" t="s">
        <v>2</v>
      </c>
      <c r="E12" s="62" t="s">
        <v>2</v>
      </c>
      <c r="F12" s="53" t="s">
        <v>11</v>
      </c>
      <c r="G12" s="53">
        <v>0</v>
      </c>
      <c r="H12" s="76">
        <v>0</v>
      </c>
      <c r="I12" s="76">
        <f>H12*G12</f>
        <v>0</v>
      </c>
    </row>
    <row r="13" spans="4:10" s="67" customFormat="1" ht="13.8" thickBot="1">
      <c r="D13" s="78"/>
      <c r="E13" s="79" t="s">
        <v>55</v>
      </c>
      <c r="F13" s="111"/>
      <c r="G13" s="111"/>
      <c r="H13" s="120"/>
      <c r="I13" s="169">
        <f>SUM(I9:I12)</f>
        <v>41.92</v>
      </c>
      <c r="J13" s="66"/>
    </row>
    <row r="14" spans="4:10" s="67" customFormat="1" ht="13.8" thickBot="1">
      <c r="D14" s="71"/>
      <c r="E14" s="201" t="s">
        <v>14</v>
      </c>
      <c r="F14" s="201"/>
      <c r="G14" s="201"/>
      <c r="H14" s="201"/>
      <c r="I14" s="227"/>
      <c r="J14" s="66"/>
    </row>
    <row r="15" spans="4:10" s="67" customFormat="1" ht="27" thickBot="1">
      <c r="D15" s="82" t="s">
        <v>2</v>
      </c>
      <c r="E15" s="73" t="s">
        <v>41</v>
      </c>
      <c r="F15" s="38" t="s">
        <v>11</v>
      </c>
      <c r="G15" s="38">
        <v>0.15</v>
      </c>
      <c r="H15" s="74">
        <v>32.64</v>
      </c>
      <c r="I15" s="74">
        <f>G15*H15</f>
        <v>4.8959999999999999</v>
      </c>
      <c r="J15" s="66"/>
    </row>
    <row r="16" spans="4:10" s="67" customFormat="1" ht="13.8" thickBot="1">
      <c r="D16" s="82" t="s">
        <v>2</v>
      </c>
      <c r="E16" s="73" t="s">
        <v>136</v>
      </c>
      <c r="F16" s="38" t="s">
        <v>11</v>
      </c>
      <c r="G16" s="38">
        <v>0.15</v>
      </c>
      <c r="H16" s="74">
        <v>5</v>
      </c>
      <c r="I16" s="74">
        <f>G16*H16</f>
        <v>0.75</v>
      </c>
      <c r="J16" s="66"/>
    </row>
    <row r="17" spans="4:11" s="67" customFormat="1" ht="27" thickBot="1">
      <c r="D17" s="83"/>
      <c r="E17" s="73" t="s">
        <v>143</v>
      </c>
      <c r="F17" s="38" t="s">
        <v>11</v>
      </c>
      <c r="G17" s="38">
        <v>0.1</v>
      </c>
      <c r="H17" s="74">
        <v>5</v>
      </c>
      <c r="I17" s="74">
        <f>G17*H17</f>
        <v>0.5</v>
      </c>
      <c r="J17" s="66"/>
    </row>
    <row r="18" spans="4:11" s="67" customFormat="1" ht="13.8" thickBot="1">
      <c r="D18" s="83" t="s">
        <v>2</v>
      </c>
      <c r="E18" s="73" t="s">
        <v>131</v>
      </c>
      <c r="F18" s="38" t="s">
        <v>11</v>
      </c>
      <c r="G18" s="38">
        <v>0.12</v>
      </c>
      <c r="H18" s="74">
        <v>10</v>
      </c>
      <c r="I18" s="74">
        <f>G18*H18</f>
        <v>1.2</v>
      </c>
      <c r="J18" s="66"/>
    </row>
    <row r="19" spans="4:11" s="67" customFormat="1" ht="13.8" thickBot="1">
      <c r="D19" s="85"/>
      <c r="E19" s="79" t="s">
        <v>54</v>
      </c>
      <c r="F19" s="111"/>
      <c r="G19" s="111"/>
      <c r="H19" s="120"/>
      <c r="I19" s="169">
        <f>SUM(I15:I18)</f>
        <v>7.3460000000000001</v>
      </c>
      <c r="J19" s="66"/>
    </row>
    <row r="20" spans="4:11" s="67" customFormat="1" ht="13.8" thickBot="1">
      <c r="D20" s="71"/>
      <c r="E20" s="201" t="s">
        <v>15</v>
      </c>
      <c r="F20" s="201"/>
      <c r="G20" s="201"/>
      <c r="H20" s="201"/>
      <c r="I20" s="227"/>
      <c r="J20" s="66"/>
    </row>
    <row r="21" spans="4:11" s="67" customFormat="1" ht="13.8" thickBot="1">
      <c r="D21" s="82"/>
      <c r="E21" s="73" t="s">
        <v>46</v>
      </c>
      <c r="F21" s="46" t="s">
        <v>17</v>
      </c>
      <c r="G21" s="38">
        <v>5</v>
      </c>
      <c r="H21" s="74">
        <v>5.5</v>
      </c>
      <c r="I21" s="74">
        <f>H21*G21</f>
        <v>27.5</v>
      </c>
      <c r="J21" s="66"/>
    </row>
    <row r="22" spans="4:11" s="67" customFormat="1" ht="53.4" thickBot="1">
      <c r="D22" s="82"/>
      <c r="E22" s="150" t="s">
        <v>152</v>
      </c>
      <c r="F22" s="151" t="s">
        <v>119</v>
      </c>
      <c r="G22" s="151">
        <v>0.93</v>
      </c>
      <c r="H22" s="96">
        <v>1.2</v>
      </c>
      <c r="I22" s="96">
        <f>H22*G22</f>
        <v>1.1160000000000001</v>
      </c>
      <c r="J22" s="66"/>
    </row>
    <row r="23" spans="4:11" s="67" customFormat="1" ht="40.200000000000003" thickBot="1">
      <c r="D23" s="82"/>
      <c r="E23" s="73" t="s">
        <v>36</v>
      </c>
      <c r="F23" s="47" t="s">
        <v>119</v>
      </c>
      <c r="G23" s="38">
        <v>0.04</v>
      </c>
      <c r="H23" s="74">
        <v>3.7</v>
      </c>
      <c r="I23" s="74">
        <f>H23*G23</f>
        <v>0.14800000000000002</v>
      </c>
      <c r="J23" s="66"/>
    </row>
    <row r="24" spans="4:11" s="67" customFormat="1" ht="27.6" thickBot="1">
      <c r="D24" s="77"/>
      <c r="E24" s="62" t="s">
        <v>149</v>
      </c>
      <c r="F24" s="53" t="s">
        <v>17</v>
      </c>
      <c r="G24" s="38">
        <v>2.25</v>
      </c>
      <c r="H24" s="74">
        <v>12.96</v>
      </c>
      <c r="I24" s="74">
        <f>H24*G24</f>
        <v>29.160000000000004</v>
      </c>
      <c r="J24" s="66"/>
    </row>
    <row r="25" spans="4:11" s="67" customFormat="1" ht="27.6" thickBot="1">
      <c r="D25" s="77"/>
      <c r="E25" s="62" t="s">
        <v>148</v>
      </c>
      <c r="F25" s="53" t="s">
        <v>17</v>
      </c>
      <c r="G25" s="38">
        <v>0.22500000000000001</v>
      </c>
      <c r="H25" s="74">
        <v>17.07</v>
      </c>
      <c r="I25" s="74">
        <f>H25*G25</f>
        <v>3.8407500000000003</v>
      </c>
      <c r="J25" s="66"/>
    </row>
    <row r="26" spans="4:11" s="67" customFormat="1" ht="13.8" thickBot="1">
      <c r="D26" s="77"/>
      <c r="E26" s="61" t="s">
        <v>55</v>
      </c>
      <c r="F26" s="89"/>
      <c r="G26" s="90"/>
      <c r="H26" s="81"/>
      <c r="I26" s="169">
        <f>SUM(I21:I25)</f>
        <v>61.764750000000006</v>
      </c>
      <c r="J26" s="66"/>
    </row>
    <row r="27" spans="4:11" s="67" customFormat="1" ht="13.8" thickBot="1">
      <c r="D27" s="71"/>
      <c r="E27" s="201" t="s">
        <v>52</v>
      </c>
      <c r="F27" s="201"/>
      <c r="G27" s="201"/>
      <c r="H27" s="201"/>
      <c r="I27" s="227"/>
      <c r="J27" s="66"/>
    </row>
    <row r="28" spans="4:11" s="67" customFormat="1" ht="13.8" thickBot="1">
      <c r="D28" s="78"/>
      <c r="E28" s="121" t="s">
        <v>57</v>
      </c>
      <c r="F28" s="122"/>
      <c r="G28" s="81">
        <f>I13+I19</f>
        <v>49.266000000000005</v>
      </c>
      <c r="H28" s="123">
        <v>0.02</v>
      </c>
      <c r="I28" s="74">
        <f>G28*H28</f>
        <v>0.98532000000000008</v>
      </c>
      <c r="J28" s="66"/>
      <c r="K28" s="95"/>
    </row>
    <row r="29" spans="4:11" s="67" customFormat="1" ht="13.8" thickBot="1">
      <c r="D29" s="220" t="s">
        <v>22</v>
      </c>
      <c r="E29" s="221"/>
      <c r="F29" s="221"/>
      <c r="G29" s="221"/>
      <c r="H29" s="222"/>
      <c r="I29" s="96">
        <f>I26+I19+I13+I28</f>
        <v>112.01607000000001</v>
      </c>
      <c r="J29" s="66"/>
    </row>
    <row r="30" spans="4:11" s="67" customFormat="1" ht="13.8" thickBot="1">
      <c r="D30" s="220" t="s">
        <v>18</v>
      </c>
      <c r="E30" s="221"/>
      <c r="F30" s="221"/>
      <c r="G30" s="221"/>
      <c r="H30" s="222"/>
      <c r="I30" s="96">
        <f>I29*0.14</f>
        <v>15.682249800000003</v>
      </c>
      <c r="J30" s="66"/>
    </row>
    <row r="31" spans="4:11" s="67" customFormat="1" ht="13.8" thickBot="1">
      <c r="D31" s="220" t="s">
        <v>19</v>
      </c>
      <c r="E31" s="221"/>
      <c r="F31" s="221"/>
      <c r="G31" s="221"/>
      <c r="H31" s="222"/>
      <c r="I31" s="96">
        <f>I29*0.1</f>
        <v>11.201607000000003</v>
      </c>
      <c r="J31" s="66"/>
    </row>
    <row r="32" spans="4:11" s="67" customFormat="1" ht="13.8" thickBot="1">
      <c r="D32" s="220" t="s">
        <v>2</v>
      </c>
      <c r="E32" s="221"/>
      <c r="F32" s="221"/>
      <c r="G32" s="221"/>
      <c r="H32" s="222"/>
      <c r="I32" s="96">
        <v>0</v>
      </c>
      <c r="J32" s="66"/>
    </row>
    <row r="33" spans="4:10" s="67" customFormat="1" ht="13.8" thickBot="1">
      <c r="D33" s="220" t="s">
        <v>20</v>
      </c>
      <c r="E33" s="221"/>
      <c r="F33" s="221"/>
      <c r="G33" s="221"/>
      <c r="H33" s="221"/>
      <c r="I33" s="97">
        <f>I32+I31+I30+I29</f>
        <v>138.8999268</v>
      </c>
      <c r="J33" s="66"/>
    </row>
    <row r="34" spans="4:10" s="67" customFormat="1" ht="13.8" thickBot="1">
      <c r="D34" s="220" t="s">
        <v>21</v>
      </c>
      <c r="E34" s="221"/>
      <c r="F34" s="221"/>
      <c r="G34" s="221"/>
      <c r="H34" s="221"/>
      <c r="I34" s="98">
        <v>0.26</v>
      </c>
      <c r="J34" s="66"/>
    </row>
    <row r="35" spans="4:10" s="67" customFormat="1" ht="13.8" thickBot="1">
      <c r="D35" s="220" t="s">
        <v>22</v>
      </c>
      <c r="E35" s="221"/>
      <c r="F35" s="221"/>
      <c r="G35" s="221"/>
      <c r="H35" s="222"/>
      <c r="I35" s="99">
        <f>I33+I34</f>
        <v>139.15992679999999</v>
      </c>
      <c r="J35" s="66"/>
    </row>
    <row r="36" spans="4:10" s="67" customFormat="1" ht="13.8" thickBot="1">
      <c r="D36" s="208"/>
      <c r="E36" s="209"/>
      <c r="F36" s="226"/>
      <c r="G36" s="118" t="s">
        <v>26</v>
      </c>
      <c r="H36" s="119">
        <f>I13/I29</f>
        <v>0.37423201867374917</v>
      </c>
      <c r="I36" s="102"/>
      <c r="J36" s="66"/>
    </row>
    <row r="37" spans="4:10" s="67" customFormat="1" ht="13.8" thickBot="1">
      <c r="D37" s="208"/>
      <c r="E37" s="209"/>
      <c r="F37" s="226"/>
      <c r="G37" s="104" t="s">
        <v>27</v>
      </c>
      <c r="H37" s="105">
        <f>I19/I29</f>
        <v>6.557987617312408E-2</v>
      </c>
      <c r="I37" s="102"/>
      <c r="J37" s="66"/>
    </row>
    <row r="38" spans="4:10" s="67" customFormat="1" ht="13.8" thickBot="1">
      <c r="D38" s="208"/>
      <c r="E38" s="209"/>
      <c r="F38" s="226"/>
      <c r="G38" s="106" t="s">
        <v>28</v>
      </c>
      <c r="H38" s="107">
        <f>I26/I29</f>
        <v>0.55139186725618916</v>
      </c>
      <c r="I38" s="102"/>
      <c r="J38" s="95"/>
    </row>
    <row r="39" spans="4:10" s="67" customFormat="1" ht="13.8" thickBot="1">
      <c r="D39" s="223"/>
      <c r="E39" s="224"/>
      <c r="F39" s="225"/>
      <c r="G39" s="108" t="s">
        <v>29</v>
      </c>
      <c r="H39" s="109">
        <f>I28/I29</f>
        <v>8.7962378969374654E-3</v>
      </c>
      <c r="I39" s="46"/>
      <c r="J39" s="110"/>
    </row>
    <row r="40" spans="4:10" ht="103.5" customHeight="1">
      <c r="D40" s="214"/>
      <c r="E40" s="215"/>
      <c r="F40" s="215"/>
      <c r="G40" s="215"/>
      <c r="H40" s="215"/>
      <c r="I40" s="216"/>
      <c r="J40" s="1"/>
    </row>
    <row r="41" spans="4:10" ht="124.5" customHeight="1" thickBot="1">
      <c r="D41" s="217"/>
      <c r="E41" s="218"/>
      <c r="F41" s="218"/>
      <c r="G41" s="218"/>
      <c r="H41" s="218"/>
      <c r="I41" s="219"/>
      <c r="J41" s="1"/>
    </row>
  </sheetData>
  <sortState ref="E21:I25">
    <sortCondition ref="E21:E25"/>
  </sortState>
  <mergeCells count="19">
    <mergeCell ref="D40:I41"/>
    <mergeCell ref="D35:H35"/>
    <mergeCell ref="D39:F39"/>
    <mergeCell ref="D34:H34"/>
    <mergeCell ref="E27:I27"/>
    <mergeCell ref="D29:H29"/>
    <mergeCell ref="D30:H30"/>
    <mergeCell ref="D31:H31"/>
    <mergeCell ref="D32:H32"/>
    <mergeCell ref="D33:H33"/>
    <mergeCell ref="D36:F36"/>
    <mergeCell ref="D37:F37"/>
    <mergeCell ref="D38:F38"/>
    <mergeCell ref="E14:I14"/>
    <mergeCell ref="D4:I4"/>
    <mergeCell ref="E8:I8"/>
    <mergeCell ref="E20:I20"/>
    <mergeCell ref="D5:I5"/>
    <mergeCell ref="D6:I6"/>
  </mergeCells>
  <phoneticPr fontId="6" type="noConversion"/>
  <printOptions horizontalCentered="1"/>
  <pageMargins left="0.74803149606299213" right="0.74803149606299213" top="0.59055118110236227" bottom="0.59055118110236227" header="0.51181102362204722" footer="0.51181102362204722"/>
  <pageSetup paperSize="9" scale="83" orientation="portrait" r:id="rId1"/>
  <headerFooter alignWithMargins="0"/>
  <drawing r:id="rId2"/>
</worksheet>
</file>

<file path=xl/worksheets/sheet7.xml><?xml version="1.0" encoding="utf-8"?>
<worksheet xmlns="http://schemas.openxmlformats.org/spreadsheetml/2006/main" xmlns:r="http://schemas.openxmlformats.org/officeDocument/2006/relationships">
  <sheetPr>
    <pageSetUpPr fitToPage="1"/>
  </sheetPr>
  <dimension ref="D3:P45"/>
  <sheetViews>
    <sheetView zoomScaleNormal="100" workbookViewId="0">
      <selection activeCell="J4" sqref="J4"/>
    </sheetView>
  </sheetViews>
  <sheetFormatPr defaultRowHeight="13.2"/>
  <cols>
    <col min="4" max="4" width="8.6640625" bestFit="1" customWidth="1"/>
    <col min="5" max="5" width="33.33203125" customWidth="1"/>
    <col min="7" max="7" width="19.5546875" customWidth="1"/>
    <col min="8" max="8" width="14.88671875" customWidth="1"/>
    <col min="9" max="9" width="11.44140625" customWidth="1"/>
    <col min="10" max="10" width="11.6640625" customWidth="1"/>
    <col min="11" max="11" width="11.33203125" customWidth="1"/>
  </cols>
  <sheetData>
    <row r="3" spans="4:16" ht="13.8" thickBot="1"/>
    <row r="4" spans="4:16" s="67" customFormat="1" ht="16.2" thickBot="1">
      <c r="D4" s="203" t="s">
        <v>3</v>
      </c>
      <c r="E4" s="204"/>
      <c r="F4" s="204"/>
      <c r="G4" s="204"/>
      <c r="H4" s="204"/>
      <c r="I4" s="205"/>
      <c r="J4" s="177" t="s">
        <v>200</v>
      </c>
    </row>
    <row r="5" spans="4:16" s="67" customFormat="1" ht="19.5" customHeight="1" thickBot="1">
      <c r="D5" s="208" t="s">
        <v>80</v>
      </c>
      <c r="E5" s="209"/>
      <c r="F5" s="209"/>
      <c r="G5" s="209"/>
      <c r="H5" s="209"/>
      <c r="I5" s="210"/>
      <c r="J5" s="66"/>
    </row>
    <row r="6" spans="4:16" s="67" customFormat="1" ht="98.25" customHeight="1" thickBot="1">
      <c r="D6" s="211" t="s">
        <v>137</v>
      </c>
      <c r="E6" s="212"/>
      <c r="F6" s="212"/>
      <c r="G6" s="212"/>
      <c r="H6" s="212"/>
      <c r="I6" s="213"/>
      <c r="J6" s="66"/>
    </row>
    <row r="7" spans="4:16" s="70" customFormat="1" ht="21" thickBot="1">
      <c r="D7" s="4"/>
      <c r="E7" s="68" t="s">
        <v>4</v>
      </c>
      <c r="F7" s="68" t="s">
        <v>5</v>
      </c>
      <c r="G7" s="68" t="s">
        <v>6</v>
      </c>
      <c r="H7" s="68" t="s">
        <v>7</v>
      </c>
      <c r="I7" s="68" t="s">
        <v>8</v>
      </c>
      <c r="J7" s="69"/>
    </row>
    <row r="8" spans="4:16" s="67" customFormat="1" ht="13.8" thickBot="1">
      <c r="D8" s="71"/>
      <c r="E8" s="206" t="s">
        <v>9</v>
      </c>
      <c r="F8" s="206"/>
      <c r="G8" s="206"/>
      <c r="H8" s="206"/>
      <c r="I8" s="207"/>
      <c r="J8" s="66"/>
    </row>
    <row r="9" spans="4:16" s="67" customFormat="1" ht="13.8" thickBot="1">
      <c r="D9" s="72" t="s">
        <v>2</v>
      </c>
      <c r="E9" s="73" t="s">
        <v>12</v>
      </c>
      <c r="F9" s="38" t="s">
        <v>11</v>
      </c>
      <c r="G9" s="38">
        <v>0</v>
      </c>
      <c r="H9" s="74">
        <v>37.26</v>
      </c>
      <c r="I9" s="74">
        <f>H9*G9</f>
        <v>0</v>
      </c>
      <c r="J9" s="75"/>
    </row>
    <row r="10" spans="4:16" s="67" customFormat="1" ht="13.8" thickBot="1">
      <c r="D10" s="72" t="s">
        <v>2</v>
      </c>
      <c r="E10" s="62" t="s">
        <v>13</v>
      </c>
      <c r="F10" s="53" t="s">
        <v>11</v>
      </c>
      <c r="G10" s="53">
        <v>0.7</v>
      </c>
      <c r="H10" s="74">
        <v>34.479999999999997</v>
      </c>
      <c r="I10" s="76">
        <f>H10*G10</f>
        <v>24.135999999999996</v>
      </c>
      <c r="J10" s="75"/>
    </row>
    <row r="11" spans="4:16" s="67" customFormat="1" ht="13.8" thickBot="1">
      <c r="D11" s="72"/>
      <c r="E11" s="73" t="s">
        <v>10</v>
      </c>
      <c r="F11" s="38" t="s">
        <v>11</v>
      </c>
      <c r="G11" s="38">
        <v>0.8</v>
      </c>
      <c r="H11" s="74">
        <v>30.85</v>
      </c>
      <c r="I11" s="74">
        <f>H11*G11</f>
        <v>24.680000000000003</v>
      </c>
      <c r="J11" s="75"/>
    </row>
    <row r="12" spans="4:16" s="67" customFormat="1" ht="13.8" thickBot="1">
      <c r="D12" s="77" t="s">
        <v>2</v>
      </c>
      <c r="E12" s="62" t="s">
        <v>2</v>
      </c>
      <c r="F12" s="53" t="s">
        <v>11</v>
      </c>
      <c r="G12" s="53">
        <v>0</v>
      </c>
      <c r="H12" s="76">
        <v>0</v>
      </c>
      <c r="I12" s="76">
        <f>H12*G12</f>
        <v>0</v>
      </c>
      <c r="L12" s="124"/>
      <c r="M12" s="125"/>
      <c r="N12" s="125"/>
      <c r="O12" s="126"/>
      <c r="P12" s="126"/>
    </row>
    <row r="13" spans="4:16" s="67" customFormat="1" ht="13.8" thickBot="1">
      <c r="D13" s="78"/>
      <c r="E13" s="127" t="s">
        <v>55</v>
      </c>
      <c r="F13" s="128"/>
      <c r="G13" s="128"/>
      <c r="H13" s="129"/>
      <c r="I13" s="133">
        <f>SUM(I9:I12)</f>
        <v>48.816000000000003</v>
      </c>
      <c r="J13" s="66"/>
      <c r="L13" s="124"/>
      <c r="M13" s="125"/>
      <c r="N13" s="125"/>
      <c r="O13" s="126"/>
      <c r="P13" s="126"/>
    </row>
    <row r="14" spans="4:16" s="67" customFormat="1" ht="13.8" thickBot="1">
      <c r="D14" s="71"/>
      <c r="E14" s="201" t="s">
        <v>14</v>
      </c>
      <c r="F14" s="201"/>
      <c r="G14" s="201"/>
      <c r="H14" s="201"/>
      <c r="I14" s="227"/>
      <c r="J14" s="66"/>
      <c r="L14" s="124"/>
      <c r="M14" s="125"/>
      <c r="N14" s="125"/>
      <c r="O14" s="126"/>
      <c r="P14" s="126"/>
    </row>
    <row r="15" spans="4:16" s="67" customFormat="1" ht="27" thickBot="1">
      <c r="D15" s="82" t="s">
        <v>2</v>
      </c>
      <c r="E15" s="73" t="s">
        <v>135</v>
      </c>
      <c r="F15" s="38" t="s">
        <v>11</v>
      </c>
      <c r="G15" s="38">
        <v>0.1</v>
      </c>
      <c r="H15" s="74">
        <v>32.64</v>
      </c>
      <c r="I15" s="74">
        <f t="shared" ref="I15:I20" si="0">G15*H15</f>
        <v>3.2640000000000002</v>
      </c>
      <c r="J15" s="66"/>
      <c r="L15" s="239"/>
      <c r="M15" s="239"/>
      <c r="N15" s="130"/>
      <c r="O15" s="131"/>
      <c r="P15" s="126"/>
    </row>
    <row r="16" spans="4:16" s="67" customFormat="1" ht="13.8" thickBot="1">
      <c r="D16" s="82" t="s">
        <v>2</v>
      </c>
      <c r="E16" s="73" t="s">
        <v>58</v>
      </c>
      <c r="F16" s="38" t="s">
        <v>11</v>
      </c>
      <c r="G16" s="38">
        <v>0.7</v>
      </c>
      <c r="H16" s="74">
        <v>60.4</v>
      </c>
      <c r="I16" s="74">
        <f t="shared" si="0"/>
        <v>42.279999999999994</v>
      </c>
      <c r="J16" s="75"/>
      <c r="L16" s="124"/>
      <c r="M16" s="125"/>
      <c r="N16" s="125"/>
      <c r="O16" s="126"/>
      <c r="P16" s="126"/>
    </row>
    <row r="17" spans="4:14" s="67" customFormat="1" ht="13.8" thickBot="1">
      <c r="D17" s="82" t="s">
        <v>2</v>
      </c>
      <c r="E17" s="73" t="s">
        <v>136</v>
      </c>
      <c r="F17" s="38" t="s">
        <v>11</v>
      </c>
      <c r="G17" s="38">
        <v>0.3</v>
      </c>
      <c r="H17" s="74">
        <v>5</v>
      </c>
      <c r="I17" s="74">
        <f t="shared" si="0"/>
        <v>1.5</v>
      </c>
      <c r="J17" s="66"/>
      <c r="K17" s="67" t="s">
        <v>2</v>
      </c>
    </row>
    <row r="18" spans="4:14" s="67" customFormat="1" ht="27" thickBot="1">
      <c r="D18" s="83"/>
      <c r="E18" s="73" t="s">
        <v>143</v>
      </c>
      <c r="F18" s="38" t="s">
        <v>11</v>
      </c>
      <c r="G18" s="38">
        <v>0.05</v>
      </c>
      <c r="H18" s="74">
        <v>5</v>
      </c>
      <c r="I18" s="74">
        <f t="shared" si="0"/>
        <v>0.25</v>
      </c>
      <c r="J18" s="66"/>
    </row>
    <row r="19" spans="4:14" s="67" customFormat="1" ht="13.8" thickBot="1">
      <c r="D19" s="132" t="s">
        <v>2</v>
      </c>
      <c r="E19" s="73" t="s">
        <v>132</v>
      </c>
      <c r="F19" s="38" t="s">
        <v>11</v>
      </c>
      <c r="G19" s="38">
        <v>0.06</v>
      </c>
      <c r="H19" s="74">
        <v>10</v>
      </c>
      <c r="I19" s="74">
        <f t="shared" si="0"/>
        <v>0.6</v>
      </c>
      <c r="J19" s="66"/>
      <c r="K19" s="67" t="s">
        <v>2</v>
      </c>
    </row>
    <row r="20" spans="4:14" s="67" customFormat="1" ht="13.8" thickBot="1">
      <c r="D20" s="83"/>
      <c r="E20" s="73" t="s">
        <v>56</v>
      </c>
      <c r="F20" s="38" t="s">
        <v>11</v>
      </c>
      <c r="G20" s="38">
        <v>0.3</v>
      </c>
      <c r="H20" s="74">
        <v>10</v>
      </c>
      <c r="I20" s="74">
        <f t="shared" si="0"/>
        <v>3</v>
      </c>
      <c r="J20" s="66"/>
    </row>
    <row r="21" spans="4:14" s="67" customFormat="1" ht="13.8" thickBot="1">
      <c r="D21" s="85"/>
      <c r="E21" s="79" t="s">
        <v>54</v>
      </c>
      <c r="F21" s="111"/>
      <c r="G21" s="111"/>
      <c r="H21" s="120"/>
      <c r="I21" s="169">
        <f>SUM(I15:I20)</f>
        <v>50.893999999999998</v>
      </c>
      <c r="J21" s="66"/>
    </row>
    <row r="22" spans="4:14" s="67" customFormat="1" ht="13.8" thickBot="1">
      <c r="D22" s="71"/>
      <c r="E22" s="201" t="s">
        <v>15</v>
      </c>
      <c r="F22" s="201"/>
      <c r="G22" s="201"/>
      <c r="H22" s="201"/>
      <c r="I22" s="227"/>
      <c r="J22" s="66"/>
    </row>
    <row r="23" spans="4:14" s="67" customFormat="1" ht="13.8" thickBot="1">
      <c r="D23" s="82"/>
      <c r="E23" s="73" t="s">
        <v>38</v>
      </c>
      <c r="F23" s="46" t="s">
        <v>17</v>
      </c>
      <c r="G23" s="38">
        <v>0</v>
      </c>
      <c r="H23" s="74">
        <v>0.62</v>
      </c>
      <c r="I23" s="74">
        <f t="shared" ref="I23:I29" si="1">H23*G23</f>
        <v>0</v>
      </c>
      <c r="J23" s="66"/>
      <c r="L23" s="124"/>
      <c r="M23" s="152"/>
      <c r="N23" s="125"/>
    </row>
    <row r="24" spans="4:14" s="67" customFormat="1" ht="27" thickBot="1">
      <c r="D24" s="82"/>
      <c r="E24" s="73" t="s">
        <v>50</v>
      </c>
      <c r="F24" s="47" t="s">
        <v>17</v>
      </c>
      <c r="G24" s="38">
        <v>0</v>
      </c>
      <c r="H24" s="74">
        <v>2</v>
      </c>
      <c r="I24" s="74">
        <f t="shared" si="1"/>
        <v>0</v>
      </c>
      <c r="J24" s="66"/>
    </row>
    <row r="25" spans="4:14" s="67" customFormat="1" ht="13.8" thickBot="1">
      <c r="D25" s="87"/>
      <c r="E25" s="61" t="s">
        <v>81</v>
      </c>
      <c r="F25" s="63" t="s">
        <v>17</v>
      </c>
      <c r="G25" s="89">
        <v>9</v>
      </c>
      <c r="H25" s="148">
        <v>5.5</v>
      </c>
      <c r="I25" s="133">
        <f t="shared" si="1"/>
        <v>49.5</v>
      </c>
      <c r="J25" s="66"/>
    </row>
    <row r="26" spans="4:14" s="67" customFormat="1" ht="48" customHeight="1" thickBot="1">
      <c r="D26" s="77" t="s">
        <v>2</v>
      </c>
      <c r="E26" s="150" t="s">
        <v>166</v>
      </c>
      <c r="F26" s="134" t="s">
        <v>119</v>
      </c>
      <c r="G26" s="151">
        <v>1.2</v>
      </c>
      <c r="H26" s="96">
        <v>1.2</v>
      </c>
      <c r="I26" s="96">
        <f t="shared" si="1"/>
        <v>1.44</v>
      </c>
      <c r="J26" s="66"/>
    </row>
    <row r="27" spans="4:14" s="67" customFormat="1" ht="40.200000000000003" thickBot="1">
      <c r="D27" s="77"/>
      <c r="E27" s="52" t="s">
        <v>36</v>
      </c>
      <c r="F27" s="53" t="s">
        <v>119</v>
      </c>
      <c r="G27" s="38">
        <v>3.5000000000000003E-2</v>
      </c>
      <c r="H27" s="74">
        <v>3.7</v>
      </c>
      <c r="I27" s="74">
        <f t="shared" si="1"/>
        <v>0.12950000000000003</v>
      </c>
      <c r="J27" s="66"/>
    </row>
    <row r="28" spans="4:14" s="67" customFormat="1" ht="27.6" thickBot="1">
      <c r="D28" s="77"/>
      <c r="E28" s="52" t="s">
        <v>149</v>
      </c>
      <c r="F28" s="53" t="s">
        <v>17</v>
      </c>
      <c r="G28" s="38">
        <v>3</v>
      </c>
      <c r="H28" s="74">
        <v>12.96</v>
      </c>
      <c r="I28" s="74">
        <f t="shared" si="1"/>
        <v>38.880000000000003</v>
      </c>
      <c r="J28" s="66"/>
    </row>
    <row r="29" spans="4:14" s="67" customFormat="1" ht="40.200000000000003" thickBot="1">
      <c r="D29" s="77"/>
      <c r="E29" s="52" t="s">
        <v>37</v>
      </c>
      <c r="F29" s="53" t="s">
        <v>17</v>
      </c>
      <c r="G29" s="38">
        <v>0</v>
      </c>
      <c r="H29" s="74">
        <v>0.2</v>
      </c>
      <c r="I29" s="74">
        <f t="shared" si="1"/>
        <v>0</v>
      </c>
      <c r="J29" s="66"/>
    </row>
    <row r="30" spans="4:14" s="67" customFormat="1" ht="13.8" thickBot="1">
      <c r="D30" s="78"/>
      <c r="E30" s="61" t="s">
        <v>55</v>
      </c>
      <c r="F30" s="89"/>
      <c r="G30" s="90"/>
      <c r="H30" s="81"/>
      <c r="I30" s="169">
        <f>SUM(I23:I29)</f>
        <v>89.9495</v>
      </c>
      <c r="J30" s="66"/>
    </row>
    <row r="31" spans="4:14" s="67" customFormat="1" ht="13.8" thickBot="1">
      <c r="D31" s="71"/>
      <c r="E31" s="201" t="s">
        <v>52</v>
      </c>
      <c r="F31" s="201"/>
      <c r="G31" s="201"/>
      <c r="H31" s="201"/>
      <c r="I31" s="202"/>
      <c r="J31" s="66"/>
    </row>
    <row r="32" spans="4:14" s="67" customFormat="1" ht="13.8" thickBot="1">
      <c r="D32" s="78"/>
      <c r="E32" s="92" t="s">
        <v>57</v>
      </c>
      <c r="G32" s="93">
        <f>I13+I21</f>
        <v>99.710000000000008</v>
      </c>
      <c r="H32" s="94">
        <v>0.02</v>
      </c>
      <c r="I32" s="74">
        <f>G32*H32</f>
        <v>1.9942000000000002</v>
      </c>
      <c r="J32" s="66"/>
      <c r="K32" s="95"/>
    </row>
    <row r="33" spans="4:10" s="67" customFormat="1" ht="13.8" thickBot="1">
      <c r="D33" s="220" t="s">
        <v>22</v>
      </c>
      <c r="E33" s="221"/>
      <c r="F33" s="221"/>
      <c r="G33" s="221"/>
      <c r="H33" s="222"/>
      <c r="I33" s="96">
        <f>I30+I21+I13+I32</f>
        <v>191.65370000000001</v>
      </c>
      <c r="J33" s="66"/>
    </row>
    <row r="34" spans="4:10" s="67" customFormat="1" ht="13.8" thickBot="1">
      <c r="D34" s="220" t="s">
        <v>18</v>
      </c>
      <c r="E34" s="221"/>
      <c r="F34" s="221"/>
      <c r="G34" s="221"/>
      <c r="H34" s="222"/>
      <c r="I34" s="96">
        <f>I33*0.14</f>
        <v>26.831518000000006</v>
      </c>
      <c r="J34" s="66"/>
    </row>
    <row r="35" spans="4:10" s="67" customFormat="1" ht="13.8" thickBot="1">
      <c r="D35" s="220" t="s">
        <v>19</v>
      </c>
      <c r="E35" s="221"/>
      <c r="F35" s="221"/>
      <c r="G35" s="221"/>
      <c r="H35" s="222"/>
      <c r="I35" s="96">
        <f>I33*0.1</f>
        <v>19.165370000000003</v>
      </c>
      <c r="J35" s="66"/>
    </row>
    <row r="36" spans="4:10" s="67" customFormat="1" ht="13.8" thickBot="1">
      <c r="D36" s="220" t="s">
        <v>2</v>
      </c>
      <c r="E36" s="221"/>
      <c r="F36" s="221"/>
      <c r="G36" s="221"/>
      <c r="H36" s="222"/>
      <c r="I36" s="96">
        <v>0</v>
      </c>
      <c r="J36" s="66"/>
    </row>
    <row r="37" spans="4:10" s="67" customFormat="1" ht="13.8" thickBot="1">
      <c r="D37" s="220" t="s">
        <v>20</v>
      </c>
      <c r="E37" s="221"/>
      <c r="F37" s="221"/>
      <c r="G37" s="221"/>
      <c r="H37" s="221"/>
      <c r="I37" s="97">
        <f>I36+I35+I34+I33</f>
        <v>237.65058800000003</v>
      </c>
      <c r="J37" s="66"/>
    </row>
    <row r="38" spans="4:10" s="67" customFormat="1" ht="13.8" thickBot="1">
      <c r="D38" s="220" t="s">
        <v>21</v>
      </c>
      <c r="E38" s="221"/>
      <c r="F38" s="221"/>
      <c r="G38" s="221"/>
      <c r="H38" s="221"/>
      <c r="I38" s="98">
        <v>0.16</v>
      </c>
      <c r="J38" s="66"/>
    </row>
    <row r="39" spans="4:10" s="67" customFormat="1" ht="13.8" thickBot="1">
      <c r="D39" s="220" t="s">
        <v>22</v>
      </c>
      <c r="E39" s="221"/>
      <c r="F39" s="221"/>
      <c r="G39" s="221"/>
      <c r="H39" s="222"/>
      <c r="I39" s="99">
        <f>I37+I38</f>
        <v>237.81058800000002</v>
      </c>
      <c r="J39" s="66"/>
    </row>
    <row r="40" spans="4:10" s="67" customFormat="1" ht="13.8" thickBot="1">
      <c r="D40" s="236"/>
      <c r="E40" s="237"/>
      <c r="F40" s="238"/>
      <c r="G40" s="118" t="s">
        <v>26</v>
      </c>
      <c r="H40" s="119">
        <f>I13/I33</f>
        <v>0.25470940555804555</v>
      </c>
      <c r="I40" s="133"/>
      <c r="J40" s="66"/>
    </row>
    <row r="41" spans="4:10" s="67" customFormat="1" ht="13.8" thickBot="1">
      <c r="D41" s="236"/>
      <c r="E41" s="237"/>
      <c r="F41" s="238"/>
      <c r="G41" s="104" t="s">
        <v>27</v>
      </c>
      <c r="H41" s="105">
        <f>I21/I33</f>
        <v>0.2655518782053255</v>
      </c>
      <c r="I41" s="102"/>
      <c r="J41" s="66"/>
    </row>
    <row r="42" spans="4:10" s="67" customFormat="1" ht="13.8" thickBot="1">
      <c r="D42" s="236"/>
      <c r="E42" s="237"/>
      <c r="F42" s="238"/>
      <c r="G42" s="106" t="s">
        <v>28</v>
      </c>
      <c r="H42" s="107">
        <f>I30/I33</f>
        <v>0.46933349056136142</v>
      </c>
      <c r="I42" s="102"/>
      <c r="J42" s="95"/>
    </row>
    <row r="43" spans="4:10" s="67" customFormat="1" ht="13.8" thickBot="1">
      <c r="D43" s="240"/>
      <c r="E43" s="241"/>
      <c r="F43" s="242"/>
      <c r="G43" s="108" t="s">
        <v>29</v>
      </c>
      <c r="H43" s="109">
        <f>I32/I33</f>
        <v>1.0405225675267422E-2</v>
      </c>
      <c r="I43" s="46"/>
      <c r="J43" s="110"/>
    </row>
    <row r="44" spans="4:10" ht="81" customHeight="1">
      <c r="D44" s="214"/>
      <c r="E44" s="215"/>
      <c r="F44" s="215"/>
      <c r="G44" s="215"/>
      <c r="H44" s="215"/>
      <c r="I44" s="216"/>
      <c r="J44" s="1"/>
    </row>
    <row r="45" spans="4:10" ht="124.5" customHeight="1" thickBot="1">
      <c r="D45" s="217"/>
      <c r="E45" s="218"/>
      <c r="F45" s="218"/>
      <c r="G45" s="218"/>
      <c r="H45" s="218"/>
      <c r="I45" s="219"/>
      <c r="J45" s="1"/>
    </row>
  </sheetData>
  <sortState ref="E22:I29">
    <sortCondition ref="E22:E29"/>
  </sortState>
  <mergeCells count="20">
    <mergeCell ref="D44:I45"/>
    <mergeCell ref="L15:M15"/>
    <mergeCell ref="D38:H38"/>
    <mergeCell ref="E31:I31"/>
    <mergeCell ref="E22:I22"/>
    <mergeCell ref="D33:H33"/>
    <mergeCell ref="D34:H34"/>
    <mergeCell ref="D43:F43"/>
    <mergeCell ref="D39:H39"/>
    <mergeCell ref="D35:H35"/>
    <mergeCell ref="D36:H36"/>
    <mergeCell ref="D37:H37"/>
    <mergeCell ref="D6:I6"/>
    <mergeCell ref="D40:F40"/>
    <mergeCell ref="D41:F41"/>
    <mergeCell ref="D42:F42"/>
    <mergeCell ref="D4:I4"/>
    <mergeCell ref="E8:I8"/>
    <mergeCell ref="E14:I14"/>
    <mergeCell ref="D5:I5"/>
  </mergeCells>
  <phoneticPr fontId="6" type="noConversion"/>
  <printOptions horizontalCentered="1"/>
  <pageMargins left="0.74803149606299213" right="0.74803149606299213" top="0.59055118110236227" bottom="0.59055118110236227" header="0.51181102362204722" footer="0.51181102362204722"/>
  <pageSetup paperSize="9" scale="8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dimension ref="A3:K63"/>
  <sheetViews>
    <sheetView topLeftCell="A22" workbookViewId="0">
      <selection activeCell="E32" sqref="E32"/>
    </sheetView>
  </sheetViews>
  <sheetFormatPr defaultRowHeight="13.2"/>
  <cols>
    <col min="3" max="3" width="27.5546875" bestFit="1" customWidth="1"/>
    <col min="8" max="8" width="7.88671875" bestFit="1" customWidth="1"/>
    <col min="9" max="9" width="12.33203125" customWidth="1"/>
    <col min="11" max="11" width="10" customWidth="1"/>
  </cols>
  <sheetData>
    <row r="3" spans="1:11">
      <c r="A3" s="180" t="s">
        <v>202</v>
      </c>
    </row>
    <row r="4" spans="1:11">
      <c r="A4" s="181"/>
    </row>
    <row r="5" spans="1:11">
      <c r="B5" s="182"/>
      <c r="C5" s="181" t="s">
        <v>203</v>
      </c>
    </row>
    <row r="6" spans="1:11">
      <c r="B6" s="154"/>
      <c r="C6" s="243"/>
      <c r="D6" s="243"/>
      <c r="E6" s="243"/>
      <c r="F6" s="155"/>
      <c r="G6" s="155"/>
      <c r="H6" s="154"/>
      <c r="I6" s="154"/>
      <c r="J6" s="154"/>
      <c r="K6" s="154"/>
    </row>
    <row r="7" spans="1:11" ht="34.200000000000003" customHeight="1">
      <c r="B7" s="154"/>
      <c r="C7" s="244" t="s">
        <v>181</v>
      </c>
      <c r="D7" s="245"/>
      <c r="E7" s="246"/>
      <c r="F7" s="156"/>
      <c r="G7" s="156"/>
      <c r="H7" s="247" t="s">
        <v>191</v>
      </c>
      <c r="I7" s="248"/>
      <c r="J7" s="154"/>
      <c r="K7" s="154"/>
    </row>
    <row r="8" spans="1:11" ht="39.6">
      <c r="B8" s="154"/>
      <c r="C8" s="171" t="s">
        <v>192</v>
      </c>
      <c r="D8" s="170" t="s">
        <v>167</v>
      </c>
      <c r="E8" s="183">
        <v>25</v>
      </c>
      <c r="F8" s="157"/>
      <c r="G8" s="157"/>
      <c r="H8" s="158" t="s">
        <v>176</v>
      </c>
      <c r="I8" s="159" t="s">
        <v>177</v>
      </c>
      <c r="J8" s="154"/>
      <c r="K8" s="154"/>
    </row>
    <row r="9" spans="1:11">
      <c r="B9" s="154"/>
      <c r="C9" s="171" t="s">
        <v>174</v>
      </c>
      <c r="D9" s="165" t="s">
        <v>168</v>
      </c>
      <c r="E9" s="183">
        <v>6</v>
      </c>
      <c r="F9" s="160"/>
      <c r="G9" s="160"/>
      <c r="H9" s="161">
        <v>10</v>
      </c>
      <c r="I9" s="161">
        <v>0.61699999999999999</v>
      </c>
      <c r="J9" s="154"/>
      <c r="K9" s="154"/>
    </row>
    <row r="10" spans="1:11">
      <c r="B10" s="154"/>
      <c r="C10" s="172" t="s">
        <v>175</v>
      </c>
      <c r="D10" s="161" t="s">
        <v>169</v>
      </c>
      <c r="E10" s="184">
        <v>0.88800000000000001</v>
      </c>
      <c r="F10" s="162"/>
      <c r="G10" s="162"/>
      <c r="H10" s="161">
        <v>12</v>
      </c>
      <c r="I10" s="161">
        <v>0.88800000000000001</v>
      </c>
      <c r="J10" s="154"/>
      <c r="K10" s="154"/>
    </row>
    <row r="11" spans="1:11">
      <c r="B11" s="154"/>
      <c r="C11" s="171" t="s">
        <v>170</v>
      </c>
      <c r="D11" s="165" t="s">
        <v>169</v>
      </c>
      <c r="E11" s="185">
        <f>E8*2*E10/100</f>
        <v>0.44400000000000001</v>
      </c>
      <c r="F11" s="163"/>
      <c r="G11" s="163"/>
      <c r="H11" s="161">
        <v>14</v>
      </c>
      <c r="I11" s="161">
        <v>1.208</v>
      </c>
      <c r="J11" s="154"/>
      <c r="K11" s="154"/>
    </row>
    <row r="12" spans="1:11" ht="18">
      <c r="B12" s="154"/>
      <c r="C12" s="171" t="s">
        <v>193</v>
      </c>
      <c r="D12" s="165" t="s">
        <v>173</v>
      </c>
      <c r="E12" s="173">
        <f>E11*J13</f>
        <v>0.53279999999999994</v>
      </c>
      <c r="F12" s="157"/>
      <c r="G12" s="157"/>
      <c r="H12" s="249" t="s">
        <v>180</v>
      </c>
      <c r="I12" s="250"/>
      <c r="J12" s="250"/>
      <c r="K12" s="251"/>
    </row>
    <row r="13" spans="1:11" ht="52.8">
      <c r="B13" s="154"/>
      <c r="C13" s="171" t="s">
        <v>178</v>
      </c>
      <c r="D13" s="165" t="s">
        <v>169</v>
      </c>
      <c r="E13" s="185">
        <f>E8*2*E10*E9/100</f>
        <v>2.6639999999999997</v>
      </c>
      <c r="F13" s="160"/>
      <c r="G13" s="160"/>
      <c r="H13" s="164" t="s">
        <v>44</v>
      </c>
      <c r="I13" s="170" t="s">
        <v>171</v>
      </c>
      <c r="J13" s="186">
        <v>1.2</v>
      </c>
      <c r="K13" s="174" t="s">
        <v>172</v>
      </c>
    </row>
    <row r="14" spans="1:11">
      <c r="B14" s="154"/>
      <c r="C14" s="171" t="s">
        <v>179</v>
      </c>
      <c r="D14" s="165" t="s">
        <v>173</v>
      </c>
      <c r="E14" s="173">
        <f>E13*J13</f>
        <v>3.1967999999999996</v>
      </c>
      <c r="F14" s="166"/>
      <c r="G14" s="166"/>
      <c r="H14" s="154"/>
      <c r="I14" s="154"/>
      <c r="J14" s="154"/>
      <c r="K14" s="154"/>
    </row>
    <row r="15" spans="1:11">
      <c r="B15" s="154"/>
      <c r="C15" s="154"/>
      <c r="D15" s="154"/>
      <c r="E15" s="154"/>
      <c r="F15" s="160"/>
      <c r="G15" s="160"/>
      <c r="H15" s="154"/>
      <c r="I15" s="154"/>
      <c r="J15" s="154"/>
      <c r="K15" s="154"/>
    </row>
    <row r="16" spans="1:11">
      <c r="B16" s="154"/>
      <c r="C16" s="154"/>
      <c r="D16" s="154"/>
      <c r="E16" s="154"/>
      <c r="F16" s="166"/>
      <c r="G16" s="166"/>
      <c r="H16" s="154"/>
      <c r="I16" s="154"/>
      <c r="J16" s="154"/>
      <c r="K16" s="154"/>
    </row>
    <row r="17" spans="2:11">
      <c r="B17" s="154"/>
      <c r="C17" s="154"/>
      <c r="D17" s="154"/>
      <c r="E17" s="154"/>
      <c r="F17" s="156"/>
      <c r="G17" s="156"/>
      <c r="H17" s="154"/>
      <c r="I17" s="154"/>
      <c r="J17" s="154"/>
      <c r="K17" s="154"/>
    </row>
    <row r="18" spans="2:11">
      <c r="B18" s="154"/>
      <c r="C18" s="154"/>
      <c r="D18" s="154"/>
      <c r="E18" s="154"/>
      <c r="F18" s="154"/>
      <c r="G18" s="154"/>
      <c r="H18" s="154"/>
      <c r="I18" s="154"/>
      <c r="J18" s="154"/>
      <c r="K18" s="154"/>
    </row>
    <row r="19" spans="2:11">
      <c r="B19" s="154"/>
      <c r="C19" s="154"/>
      <c r="D19" s="154"/>
      <c r="E19" s="154"/>
      <c r="F19" s="154"/>
      <c r="G19" s="154"/>
      <c r="H19" s="154"/>
      <c r="I19" s="154"/>
      <c r="J19" s="154"/>
      <c r="K19" s="154"/>
    </row>
    <row r="20" spans="2:11">
      <c r="B20" s="154"/>
      <c r="C20" s="154"/>
      <c r="D20" s="154"/>
      <c r="E20" s="154"/>
      <c r="F20" s="154"/>
      <c r="G20" s="154"/>
      <c r="H20" s="154"/>
      <c r="I20" s="154"/>
      <c r="J20" s="154"/>
      <c r="K20" s="154"/>
    </row>
    <row r="21" spans="2:11">
      <c r="B21" s="154"/>
      <c r="C21" s="154"/>
      <c r="D21" s="154"/>
      <c r="E21" s="154"/>
      <c r="F21" s="154"/>
      <c r="G21" s="154"/>
      <c r="H21" s="154"/>
      <c r="I21" s="154"/>
      <c r="J21" s="154"/>
      <c r="K21" s="154"/>
    </row>
    <row r="22" spans="2:11">
      <c r="B22" s="154"/>
      <c r="C22" s="154"/>
      <c r="D22" s="154"/>
      <c r="E22" s="154"/>
      <c r="F22" s="154"/>
      <c r="G22" s="154"/>
      <c r="H22" s="154"/>
      <c r="I22" s="154"/>
      <c r="J22" s="154"/>
      <c r="K22" s="154"/>
    </row>
    <row r="23" spans="2:11">
      <c r="B23" s="154"/>
      <c r="C23" s="154"/>
      <c r="D23" s="154"/>
      <c r="E23" s="154"/>
      <c r="F23" s="154"/>
      <c r="G23" s="154"/>
      <c r="H23" s="154"/>
      <c r="I23" s="154"/>
      <c r="J23" s="154"/>
      <c r="K23" s="154"/>
    </row>
    <row r="24" spans="2:11">
      <c r="B24" s="154"/>
      <c r="C24" s="154"/>
      <c r="D24" s="154"/>
      <c r="E24" s="154"/>
      <c r="F24" s="154"/>
      <c r="G24" s="154"/>
      <c r="H24" s="154"/>
      <c r="I24" s="154"/>
      <c r="J24" s="154"/>
      <c r="K24" s="154"/>
    </row>
    <row r="25" spans="2:11">
      <c r="B25" s="154"/>
      <c r="C25" s="154"/>
      <c r="D25" s="154"/>
      <c r="E25" s="154"/>
      <c r="F25" s="154"/>
      <c r="G25" s="154"/>
      <c r="H25" s="154"/>
      <c r="I25" s="154"/>
      <c r="J25" s="154"/>
      <c r="K25" s="154"/>
    </row>
    <row r="26" spans="2:11">
      <c r="B26" s="154"/>
      <c r="C26" s="154"/>
      <c r="D26" s="154"/>
      <c r="E26" s="154"/>
      <c r="F26" s="154"/>
      <c r="G26" s="154"/>
      <c r="H26" s="154"/>
      <c r="I26" s="154"/>
      <c r="J26" s="154"/>
      <c r="K26" s="154"/>
    </row>
    <row r="27" spans="2:11">
      <c r="B27" s="154"/>
      <c r="C27" s="154"/>
      <c r="D27" s="154"/>
      <c r="E27" s="154"/>
      <c r="F27" s="154"/>
      <c r="G27" s="154"/>
      <c r="H27" s="154"/>
      <c r="I27" s="154"/>
      <c r="J27" s="154"/>
      <c r="K27" s="154"/>
    </row>
    <row r="28" spans="2:11">
      <c r="B28" s="154"/>
      <c r="C28" s="252" t="s">
        <v>194</v>
      </c>
      <c r="D28" s="253"/>
      <c r="E28" s="253"/>
      <c r="F28" s="253"/>
      <c r="G28" s="253"/>
      <c r="H28" s="254"/>
      <c r="I28" s="154"/>
      <c r="J28" s="255" t="s">
        <v>182</v>
      </c>
      <c r="K28" s="256"/>
    </row>
    <row r="29" spans="2:11" ht="39.6">
      <c r="B29" s="154"/>
      <c r="C29" s="158" t="s">
        <v>183</v>
      </c>
      <c r="D29" s="158" t="s">
        <v>184</v>
      </c>
      <c r="E29" s="158" t="s">
        <v>185</v>
      </c>
      <c r="F29" s="158" t="s">
        <v>186</v>
      </c>
      <c r="G29" s="158" t="s">
        <v>188</v>
      </c>
      <c r="H29" s="158" t="s">
        <v>187</v>
      </c>
      <c r="I29" s="154"/>
      <c r="J29" s="158" t="s">
        <v>176</v>
      </c>
      <c r="K29" s="175" t="s">
        <v>177</v>
      </c>
    </row>
    <row r="30" spans="2:11">
      <c r="B30" s="154" t="s">
        <v>189</v>
      </c>
      <c r="C30" s="187">
        <v>32</v>
      </c>
      <c r="D30" s="187">
        <v>40</v>
      </c>
      <c r="E30" s="188">
        <v>6.3129999999999997</v>
      </c>
      <c r="F30" s="190">
        <f>E30*D30</f>
        <v>252.51999999999998</v>
      </c>
      <c r="G30" s="189">
        <v>1.2</v>
      </c>
      <c r="H30" s="191">
        <f>G30*F30</f>
        <v>303.02399999999994</v>
      </c>
      <c r="I30" s="154"/>
      <c r="J30" s="161">
        <v>6</v>
      </c>
      <c r="K30" s="161">
        <v>0.222</v>
      </c>
    </row>
    <row r="31" spans="2:11">
      <c r="B31" s="154"/>
      <c r="C31" s="154"/>
      <c r="D31" s="154"/>
      <c r="E31" s="154"/>
      <c r="F31" s="154"/>
      <c r="G31" s="154"/>
      <c r="H31" s="154"/>
      <c r="I31" s="154"/>
      <c r="J31" s="161">
        <f>J30+2</f>
        <v>8</v>
      </c>
      <c r="K31" s="161">
        <v>0.39500000000000002</v>
      </c>
    </row>
    <row r="32" spans="2:11">
      <c r="B32" s="154"/>
      <c r="C32" s="154"/>
      <c r="D32" s="154"/>
      <c r="E32" s="154"/>
      <c r="F32" s="154"/>
      <c r="G32" s="154"/>
      <c r="H32" s="154"/>
      <c r="I32" s="154"/>
      <c r="J32" s="161">
        <f>J31+2</f>
        <v>10</v>
      </c>
      <c r="K32" s="161">
        <v>0.61699999999999999</v>
      </c>
    </row>
    <row r="33" spans="2:11">
      <c r="B33" s="154"/>
      <c r="C33" s="154"/>
      <c r="D33" s="154"/>
      <c r="E33" s="154"/>
      <c r="F33" s="154"/>
      <c r="G33" s="154"/>
      <c r="H33" s="154"/>
      <c r="I33" s="154"/>
      <c r="J33" s="161">
        <f t="shared" ref="J33:J44" si="0">J32+2</f>
        <v>12</v>
      </c>
      <c r="K33" s="161">
        <v>0.88800000000000001</v>
      </c>
    </row>
    <row r="34" spans="2:11">
      <c r="B34" s="154"/>
      <c r="C34" s="154"/>
      <c r="D34" s="154"/>
      <c r="E34" s="154"/>
      <c r="F34" s="154"/>
      <c r="G34" s="154"/>
      <c r="H34" s="154"/>
      <c r="I34" s="154"/>
      <c r="J34" s="161">
        <f t="shared" si="0"/>
        <v>14</v>
      </c>
      <c r="K34" s="161">
        <v>1.208</v>
      </c>
    </row>
    <row r="35" spans="2:11">
      <c r="B35" s="154"/>
      <c r="C35" s="154"/>
      <c r="D35" s="154"/>
      <c r="E35" s="154"/>
      <c r="F35" s="154"/>
      <c r="G35" s="154"/>
      <c r="H35" s="154"/>
      <c r="I35" s="154"/>
      <c r="J35" s="161">
        <f t="shared" si="0"/>
        <v>16</v>
      </c>
      <c r="K35" s="161">
        <v>1.5780000000000001</v>
      </c>
    </row>
    <row r="36" spans="2:11">
      <c r="B36" s="154"/>
      <c r="C36" s="154"/>
      <c r="D36" s="154"/>
      <c r="E36" s="154"/>
      <c r="F36" s="154"/>
      <c r="G36" s="154"/>
      <c r="H36" s="154"/>
      <c r="I36" s="154"/>
      <c r="J36" s="161">
        <f t="shared" si="0"/>
        <v>18</v>
      </c>
      <c r="K36" s="161">
        <v>1.998</v>
      </c>
    </row>
    <row r="37" spans="2:11">
      <c r="B37" s="154"/>
      <c r="C37" s="154"/>
      <c r="D37" s="154"/>
      <c r="E37" s="154"/>
      <c r="F37" s="154"/>
      <c r="G37" s="154"/>
      <c r="H37" s="154"/>
      <c r="I37" s="154"/>
      <c r="J37" s="161">
        <f t="shared" si="0"/>
        <v>20</v>
      </c>
      <c r="K37" s="161">
        <v>2.4660000000000002</v>
      </c>
    </row>
    <row r="38" spans="2:11">
      <c r="B38" s="154"/>
      <c r="C38" s="154"/>
      <c r="D38" s="154"/>
      <c r="E38" s="154"/>
      <c r="F38" s="154"/>
      <c r="G38" s="154"/>
      <c r="H38" s="154"/>
      <c r="I38" s="154"/>
      <c r="J38" s="161">
        <f t="shared" si="0"/>
        <v>22</v>
      </c>
      <c r="K38" s="161">
        <v>2.984</v>
      </c>
    </row>
    <row r="39" spans="2:11">
      <c r="B39" s="154"/>
      <c r="C39" s="154"/>
      <c r="D39" s="154"/>
      <c r="E39" s="154"/>
      <c r="F39" s="154"/>
      <c r="G39" s="154"/>
      <c r="H39" s="154"/>
      <c r="I39" s="154"/>
      <c r="J39" s="161">
        <f t="shared" si="0"/>
        <v>24</v>
      </c>
      <c r="K39" s="161">
        <v>3.5510000000000002</v>
      </c>
    </row>
    <row r="40" spans="2:11">
      <c r="B40" s="154"/>
      <c r="C40" s="154"/>
      <c r="D40" s="154"/>
      <c r="E40" s="154"/>
      <c r="F40" s="154"/>
      <c r="G40" s="154"/>
      <c r="H40" s="154"/>
      <c r="I40" s="154"/>
      <c r="J40" s="161">
        <v>25</v>
      </c>
      <c r="K40" s="161">
        <v>3.8530000000000002</v>
      </c>
    </row>
    <row r="41" spans="2:11">
      <c r="B41" s="154"/>
      <c r="C41" s="154"/>
      <c r="D41" s="154"/>
      <c r="E41" s="154"/>
      <c r="F41" s="154"/>
      <c r="G41" s="154"/>
      <c r="H41" s="154"/>
      <c r="I41" s="154"/>
      <c r="J41" s="161">
        <f>J39+2</f>
        <v>26</v>
      </c>
      <c r="K41" s="161">
        <v>4.1680000000000001</v>
      </c>
    </row>
    <row r="42" spans="2:11">
      <c r="B42" s="154"/>
      <c r="C42" s="154"/>
      <c r="D42" s="154"/>
      <c r="E42" s="154"/>
      <c r="F42" s="154"/>
      <c r="G42" s="154"/>
      <c r="H42" s="154"/>
      <c r="I42" s="154"/>
      <c r="J42" s="161">
        <f t="shared" si="0"/>
        <v>28</v>
      </c>
      <c r="K42" s="161">
        <v>4.8339999999999996</v>
      </c>
    </row>
    <row r="43" spans="2:11">
      <c r="B43" s="154"/>
      <c r="C43" s="154"/>
      <c r="D43" s="154"/>
      <c r="E43" s="154"/>
      <c r="F43" s="154"/>
      <c r="G43" s="154"/>
      <c r="H43" s="154"/>
      <c r="I43" s="154"/>
      <c r="J43" s="161">
        <f t="shared" si="0"/>
        <v>30</v>
      </c>
      <c r="K43" s="161">
        <v>5.5490000000000004</v>
      </c>
    </row>
    <row r="44" spans="2:11">
      <c r="B44" s="154"/>
      <c r="C44" s="154"/>
      <c r="D44" s="154"/>
      <c r="E44" s="154"/>
      <c r="F44" s="154"/>
      <c r="G44" s="154"/>
      <c r="H44" s="154"/>
      <c r="I44" s="154"/>
      <c r="J44" s="161">
        <f t="shared" si="0"/>
        <v>32</v>
      </c>
      <c r="K44" s="161">
        <v>6.3129999999999997</v>
      </c>
    </row>
    <row r="45" spans="2:11">
      <c r="B45" s="154"/>
      <c r="C45" s="154"/>
      <c r="D45" s="154"/>
      <c r="E45" s="154"/>
      <c r="F45" s="154"/>
      <c r="G45" s="154"/>
      <c r="H45" s="154"/>
      <c r="I45" s="154"/>
      <c r="J45" s="154"/>
      <c r="K45" s="154"/>
    </row>
    <row r="46" spans="2:11">
      <c r="B46" s="154"/>
      <c r="C46" s="154"/>
      <c r="D46" s="154"/>
      <c r="E46" s="154"/>
      <c r="F46" s="154"/>
      <c r="G46" s="154"/>
      <c r="H46" s="154"/>
      <c r="I46" s="154"/>
      <c r="J46" s="154"/>
      <c r="K46" s="154"/>
    </row>
    <row r="47" spans="2:11">
      <c r="B47" s="154"/>
      <c r="C47" s="154"/>
      <c r="D47" s="154"/>
      <c r="E47" s="154"/>
      <c r="F47" s="154"/>
      <c r="G47" s="154"/>
      <c r="H47" s="154"/>
      <c r="I47" s="154"/>
      <c r="J47" s="154"/>
      <c r="K47" s="154"/>
    </row>
    <row r="48" spans="2:11">
      <c r="B48" s="154"/>
      <c r="C48" s="154"/>
      <c r="D48" s="154"/>
      <c r="E48" s="154"/>
      <c r="F48" s="154"/>
      <c r="G48" s="154"/>
      <c r="H48" s="154"/>
      <c r="I48" s="154"/>
      <c r="J48" s="154"/>
      <c r="K48" s="154"/>
    </row>
    <row r="49" spans="2:11">
      <c r="B49" s="154"/>
      <c r="C49" s="154"/>
      <c r="D49" s="154"/>
      <c r="E49" s="154"/>
      <c r="F49" s="154"/>
      <c r="G49" s="154"/>
      <c r="H49" s="154"/>
      <c r="I49" s="154"/>
      <c r="J49" s="154"/>
      <c r="K49" s="154"/>
    </row>
    <row r="50" spans="2:11">
      <c r="B50" s="154"/>
      <c r="C50" s="154"/>
      <c r="D50" s="154"/>
      <c r="E50" s="154"/>
      <c r="F50" s="154"/>
      <c r="G50" s="154"/>
      <c r="H50" s="154"/>
      <c r="I50" s="154"/>
      <c r="J50" s="154"/>
      <c r="K50" s="154"/>
    </row>
    <row r="51" spans="2:11">
      <c r="B51" s="154"/>
      <c r="C51" s="154"/>
      <c r="D51" s="154"/>
      <c r="E51" s="154"/>
      <c r="F51" s="154"/>
      <c r="G51" s="154"/>
      <c r="H51" s="154"/>
      <c r="I51" s="154"/>
      <c r="J51" s="154"/>
      <c r="K51" s="154"/>
    </row>
    <row r="52" spans="2:11">
      <c r="B52" s="154"/>
      <c r="C52" s="154"/>
      <c r="D52" s="154"/>
      <c r="E52" s="154"/>
      <c r="F52" s="154"/>
      <c r="G52" s="154"/>
      <c r="H52" s="154"/>
      <c r="I52" s="154"/>
      <c r="J52" s="154"/>
      <c r="K52" s="154"/>
    </row>
    <row r="53" spans="2:11">
      <c r="B53" s="154"/>
      <c r="C53" s="154"/>
      <c r="D53" s="154"/>
      <c r="E53" s="154"/>
      <c r="F53" s="154"/>
      <c r="G53" s="154"/>
      <c r="H53" s="154"/>
      <c r="I53" s="154"/>
      <c r="J53" s="154"/>
      <c r="K53" s="154"/>
    </row>
    <row r="54" spans="2:11">
      <c r="B54" s="154"/>
      <c r="C54" s="154"/>
      <c r="D54" s="154"/>
      <c r="E54" s="154"/>
      <c r="F54" s="154"/>
      <c r="G54" s="154"/>
      <c r="H54" s="154"/>
      <c r="I54" s="154"/>
      <c r="J54" s="154"/>
      <c r="K54" s="154"/>
    </row>
    <row r="55" spans="2:11">
      <c r="B55" s="154"/>
      <c r="C55" s="154"/>
      <c r="D55" s="154"/>
      <c r="E55" s="154"/>
      <c r="F55" s="154"/>
      <c r="G55" s="154"/>
      <c r="H55" s="154"/>
      <c r="I55" s="154"/>
      <c r="J55" s="154"/>
      <c r="K55" s="154"/>
    </row>
    <row r="56" spans="2:11">
      <c r="B56" s="154"/>
      <c r="C56" s="154"/>
      <c r="D56" s="154"/>
      <c r="E56" s="154"/>
      <c r="F56" s="154"/>
      <c r="G56" s="154"/>
      <c r="H56" s="154"/>
      <c r="I56" s="154"/>
      <c r="J56" s="154"/>
      <c r="K56" s="154"/>
    </row>
    <row r="57" spans="2:11">
      <c r="B57" s="154"/>
      <c r="C57" s="154"/>
      <c r="D57" s="154"/>
      <c r="E57" s="154"/>
      <c r="F57" s="154"/>
      <c r="G57" s="154"/>
      <c r="H57" s="154"/>
      <c r="I57" s="154"/>
      <c r="J57" s="154"/>
      <c r="K57" s="154"/>
    </row>
    <row r="58" spans="2:11">
      <c r="B58" s="154"/>
      <c r="C58" s="154"/>
      <c r="D58" s="154"/>
      <c r="E58" s="154"/>
      <c r="F58" s="154"/>
      <c r="G58" s="154"/>
      <c r="H58" s="154"/>
      <c r="I58" s="154"/>
      <c r="J58" s="154"/>
      <c r="K58" s="154"/>
    </row>
    <row r="59" spans="2:11">
      <c r="B59" s="154"/>
      <c r="C59" s="154"/>
      <c r="D59" s="154"/>
      <c r="E59" s="154"/>
      <c r="F59" s="154"/>
      <c r="G59" s="154"/>
      <c r="H59" s="154"/>
      <c r="I59" s="154"/>
      <c r="J59" s="154"/>
      <c r="K59" s="154"/>
    </row>
    <row r="60" spans="2:11">
      <c r="B60" s="154"/>
      <c r="C60" s="154"/>
      <c r="D60" s="154"/>
      <c r="E60" s="154"/>
      <c r="F60" s="154"/>
      <c r="G60" s="154"/>
      <c r="H60" s="154"/>
      <c r="I60" s="154"/>
      <c r="J60" s="154"/>
      <c r="K60" s="154"/>
    </row>
    <row r="61" spans="2:11">
      <c r="B61" s="154"/>
      <c r="C61" s="154"/>
      <c r="D61" s="154"/>
      <c r="E61" s="154"/>
      <c r="F61" s="154"/>
      <c r="G61" s="154"/>
      <c r="H61" s="154"/>
      <c r="I61" s="154"/>
      <c r="J61" s="154"/>
      <c r="K61" s="154"/>
    </row>
    <row r="62" spans="2:11">
      <c r="B62" s="154"/>
      <c r="C62" s="154"/>
      <c r="D62" s="154"/>
      <c r="E62" s="154"/>
      <c r="F62" s="154"/>
      <c r="G62" s="154"/>
      <c r="H62" s="154"/>
      <c r="I62" s="154"/>
      <c r="J62" s="154"/>
      <c r="K62" s="154"/>
    </row>
    <row r="63" spans="2:11">
      <c r="B63" s="154"/>
      <c r="C63" s="154"/>
      <c r="D63" s="154"/>
      <c r="E63" s="154"/>
      <c r="F63" s="154"/>
      <c r="G63" s="154"/>
      <c r="H63" s="154"/>
      <c r="I63" s="154"/>
      <c r="J63" s="154"/>
      <c r="K63" s="154"/>
    </row>
  </sheetData>
  <mergeCells count="6">
    <mergeCell ref="C6:E6"/>
    <mergeCell ref="C7:E7"/>
    <mergeCell ref="H7:I7"/>
    <mergeCell ref="H12:K12"/>
    <mergeCell ref="C28:H28"/>
    <mergeCell ref="J28:K28"/>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dimension ref="D3:J115"/>
  <sheetViews>
    <sheetView tabSelected="1" topLeftCell="A61" zoomScaleNormal="100" workbookViewId="0">
      <selection activeCell="G57" sqref="G57"/>
    </sheetView>
  </sheetViews>
  <sheetFormatPr defaultRowHeight="13.2"/>
  <cols>
    <col min="4" max="4" width="8.6640625" bestFit="1" customWidth="1"/>
    <col min="5" max="5" width="33.33203125" customWidth="1"/>
    <col min="7" max="7" width="17.6640625" customWidth="1"/>
    <col min="8" max="8" width="14.88671875" customWidth="1"/>
    <col min="9" max="9" width="11.44140625" customWidth="1"/>
    <col min="10" max="10" width="11.33203125" customWidth="1"/>
  </cols>
  <sheetData>
    <row r="3" spans="4:9" ht="13.8" thickBot="1"/>
    <row r="4" spans="4:9" s="67" customFormat="1" ht="16.2" thickBot="1">
      <c r="D4" s="203" t="s">
        <v>3</v>
      </c>
      <c r="E4" s="204"/>
      <c r="F4" s="204"/>
      <c r="G4" s="204"/>
      <c r="H4" s="204"/>
      <c r="I4" s="205"/>
    </row>
    <row r="5" spans="4:9" s="67" customFormat="1" ht="13.8" thickBot="1">
      <c r="D5" s="208" t="s">
        <v>24</v>
      </c>
      <c r="E5" s="209"/>
      <c r="F5" s="209"/>
      <c r="G5" s="209"/>
      <c r="H5" s="209"/>
      <c r="I5" s="210"/>
    </row>
    <row r="6" spans="4:9" s="67" customFormat="1" ht="39" customHeight="1" thickBot="1">
      <c r="D6" s="257" t="s">
        <v>25</v>
      </c>
      <c r="E6" s="258"/>
      <c r="F6" s="258"/>
      <c r="G6" s="258"/>
      <c r="H6" s="258"/>
      <c r="I6" s="259"/>
    </row>
    <row r="7" spans="4:9" s="70" customFormat="1" ht="21" thickBot="1">
      <c r="D7" s="4"/>
      <c r="E7" s="68" t="s">
        <v>4</v>
      </c>
      <c r="F7" s="68" t="s">
        <v>5</v>
      </c>
      <c r="G7" s="68" t="s">
        <v>6</v>
      </c>
      <c r="H7" s="68" t="s">
        <v>7</v>
      </c>
      <c r="I7" s="68" t="s">
        <v>8</v>
      </c>
    </row>
    <row r="8" spans="4:9" s="67" customFormat="1" ht="13.8" thickBot="1">
      <c r="D8" s="71"/>
      <c r="E8" s="206" t="s">
        <v>9</v>
      </c>
      <c r="F8" s="206"/>
      <c r="G8" s="206"/>
      <c r="H8" s="206"/>
      <c r="I8" s="207"/>
    </row>
    <row r="9" spans="4:9" s="67" customFormat="1" ht="13.8" thickBot="1">
      <c r="D9" s="72" t="s">
        <v>2</v>
      </c>
      <c r="E9" s="73" t="s">
        <v>12</v>
      </c>
      <c r="F9" s="38" t="s">
        <v>11</v>
      </c>
      <c r="G9" s="38">
        <v>0</v>
      </c>
      <c r="H9" s="96">
        <v>37.26</v>
      </c>
      <c r="I9" s="74">
        <f>H9*G9</f>
        <v>0</v>
      </c>
    </row>
    <row r="10" spans="4:9" s="67" customFormat="1" ht="13.8" thickBot="1">
      <c r="D10" s="72" t="s">
        <v>2</v>
      </c>
      <c r="E10" s="62" t="s">
        <v>13</v>
      </c>
      <c r="F10" s="53" t="s">
        <v>11</v>
      </c>
      <c r="G10" s="53">
        <v>0</v>
      </c>
      <c r="H10" s="96">
        <v>34.479999999999997</v>
      </c>
      <c r="I10" s="76">
        <f>H10*G10</f>
        <v>0</v>
      </c>
    </row>
    <row r="11" spans="4:9" s="67" customFormat="1" ht="13.8" thickBot="1">
      <c r="D11" s="72"/>
      <c r="E11" s="73" t="s">
        <v>10</v>
      </c>
      <c r="F11" s="38" t="s">
        <v>11</v>
      </c>
      <c r="G11" s="38">
        <v>0</v>
      </c>
      <c r="H11" s="96">
        <v>30.85</v>
      </c>
      <c r="I11" s="74">
        <f>H11*G11</f>
        <v>0</v>
      </c>
    </row>
    <row r="12" spans="4:9" s="67" customFormat="1" ht="13.8" thickBot="1">
      <c r="D12" s="77" t="s">
        <v>2</v>
      </c>
      <c r="E12" s="62" t="s">
        <v>2</v>
      </c>
      <c r="F12" s="53" t="s">
        <v>11</v>
      </c>
      <c r="G12" s="53">
        <v>0</v>
      </c>
      <c r="H12" s="76">
        <v>0</v>
      </c>
      <c r="I12" s="76">
        <f>H12*G12</f>
        <v>0</v>
      </c>
    </row>
    <row r="13" spans="4:9" s="67" customFormat="1" ht="13.8" thickBot="1">
      <c r="D13" s="78"/>
      <c r="E13" s="79" t="s">
        <v>55</v>
      </c>
      <c r="F13" s="115"/>
      <c r="G13" s="115"/>
      <c r="H13" s="116"/>
      <c r="I13" s="81">
        <f>SUM(I9:I12)</f>
        <v>0</v>
      </c>
    </row>
    <row r="14" spans="4:9" s="67" customFormat="1" ht="13.8" thickBot="1">
      <c r="D14" s="71"/>
      <c r="E14" s="201" t="s">
        <v>201</v>
      </c>
      <c r="F14" s="201"/>
      <c r="G14" s="201"/>
      <c r="H14" s="201"/>
      <c r="I14" s="202"/>
    </row>
    <row r="15" spans="4:9" s="67" customFormat="1" ht="27.6" thickBot="1">
      <c r="D15" s="82" t="s">
        <v>2</v>
      </c>
      <c r="E15" s="73" t="s">
        <v>138</v>
      </c>
      <c r="F15" s="38" t="s">
        <v>11</v>
      </c>
      <c r="G15" s="38">
        <v>0</v>
      </c>
      <c r="H15" s="74">
        <v>40.799999999999997</v>
      </c>
      <c r="I15" s="74">
        <f t="shared" ref="I15:I31" si="0">G15*H15</f>
        <v>0</v>
      </c>
    </row>
    <row r="16" spans="4:9" s="67" customFormat="1" ht="27" thickBot="1">
      <c r="D16" s="82"/>
      <c r="E16" s="73" t="s">
        <v>92</v>
      </c>
      <c r="F16" s="38" t="s">
        <v>11</v>
      </c>
      <c r="G16" s="38">
        <v>0</v>
      </c>
      <c r="H16" s="74">
        <v>38.479999999999997</v>
      </c>
      <c r="I16" s="74">
        <f t="shared" si="0"/>
        <v>0</v>
      </c>
    </row>
    <row r="17" spans="4:9" s="67" customFormat="1" ht="27" thickBot="1">
      <c r="D17" s="82"/>
      <c r="E17" s="73" t="s">
        <v>64</v>
      </c>
      <c r="F17" s="38" t="s">
        <v>11</v>
      </c>
      <c r="G17" s="38">
        <v>0</v>
      </c>
      <c r="H17" s="74">
        <v>54.81</v>
      </c>
      <c r="I17" s="74">
        <f t="shared" si="0"/>
        <v>0</v>
      </c>
    </row>
    <row r="18" spans="4:9" s="67" customFormat="1" ht="27" thickBot="1">
      <c r="D18" s="82"/>
      <c r="E18" s="73" t="s">
        <v>140</v>
      </c>
      <c r="F18" s="38" t="s">
        <v>11</v>
      </c>
      <c r="G18" s="38">
        <v>0</v>
      </c>
      <c r="H18" s="74">
        <v>60.37</v>
      </c>
      <c r="I18" s="74">
        <f t="shared" si="0"/>
        <v>0</v>
      </c>
    </row>
    <row r="19" spans="4:9" s="67" customFormat="1" ht="25.5" customHeight="1" thickBot="1">
      <c r="D19" s="82"/>
      <c r="E19" s="73" t="s">
        <v>41</v>
      </c>
      <c r="F19" s="38" t="s">
        <v>11</v>
      </c>
      <c r="G19" s="38">
        <v>0</v>
      </c>
      <c r="H19" s="74">
        <v>32.64</v>
      </c>
      <c r="I19" s="74">
        <f t="shared" si="0"/>
        <v>0</v>
      </c>
    </row>
    <row r="20" spans="4:9" s="67" customFormat="1" ht="25.5" customHeight="1" thickBot="1">
      <c r="D20" s="82"/>
      <c r="E20" s="73" t="s">
        <v>93</v>
      </c>
      <c r="F20" s="38" t="s">
        <v>11</v>
      </c>
      <c r="G20" s="38">
        <v>0</v>
      </c>
      <c r="H20" s="74">
        <v>48.86</v>
      </c>
      <c r="I20" s="74">
        <f t="shared" si="0"/>
        <v>0</v>
      </c>
    </row>
    <row r="21" spans="4:9" s="67" customFormat="1" ht="13.8" thickBot="1">
      <c r="D21" s="82"/>
      <c r="E21" s="73" t="s">
        <v>56</v>
      </c>
      <c r="F21" s="38" t="s">
        <v>11</v>
      </c>
      <c r="G21" s="38">
        <v>0</v>
      </c>
      <c r="H21" s="74">
        <v>10</v>
      </c>
      <c r="I21" s="74">
        <f t="shared" si="0"/>
        <v>0</v>
      </c>
    </row>
    <row r="22" spans="4:9" s="67" customFormat="1" ht="53.4" thickBot="1">
      <c r="D22" s="82"/>
      <c r="E22" s="73" t="s">
        <v>95</v>
      </c>
      <c r="F22" s="38" t="s">
        <v>11</v>
      </c>
      <c r="G22" s="38">
        <v>0</v>
      </c>
      <c r="H22" s="74">
        <v>17.32</v>
      </c>
      <c r="I22" s="74">
        <f t="shared" si="0"/>
        <v>0</v>
      </c>
    </row>
    <row r="23" spans="4:9" s="67" customFormat="1" ht="66.599999999999994" thickBot="1">
      <c r="D23" s="82"/>
      <c r="E23" s="73" t="s">
        <v>94</v>
      </c>
      <c r="F23" s="38" t="s">
        <v>11</v>
      </c>
      <c r="G23" s="38">
        <v>0</v>
      </c>
      <c r="H23" s="74">
        <v>73.2</v>
      </c>
      <c r="I23" s="74">
        <f t="shared" si="0"/>
        <v>0</v>
      </c>
    </row>
    <row r="24" spans="4:9" s="67" customFormat="1" ht="13.8" thickBot="1">
      <c r="D24" s="82"/>
      <c r="E24" s="73" t="s">
        <v>96</v>
      </c>
      <c r="F24" s="38" t="s">
        <v>11</v>
      </c>
      <c r="G24" s="38">
        <v>0</v>
      </c>
      <c r="H24" s="74">
        <v>31.72</v>
      </c>
      <c r="I24" s="74">
        <f t="shared" si="0"/>
        <v>0</v>
      </c>
    </row>
    <row r="25" spans="4:9" s="67" customFormat="1" ht="27" thickBot="1">
      <c r="D25" s="82" t="s">
        <v>2</v>
      </c>
      <c r="E25" s="73" t="s">
        <v>141</v>
      </c>
      <c r="F25" s="38" t="s">
        <v>11</v>
      </c>
      <c r="G25" s="38">
        <v>0</v>
      </c>
      <c r="H25" s="96">
        <v>2086.1999999999998</v>
      </c>
      <c r="I25" s="74">
        <f t="shared" si="0"/>
        <v>0</v>
      </c>
    </row>
    <row r="26" spans="4:9" s="67" customFormat="1" ht="27" thickBot="1">
      <c r="D26" s="82"/>
      <c r="E26" s="73" t="s">
        <v>74</v>
      </c>
      <c r="F26" s="38" t="s">
        <v>11</v>
      </c>
      <c r="G26" s="38">
        <v>0</v>
      </c>
      <c r="H26" s="96">
        <v>1596</v>
      </c>
      <c r="I26" s="74">
        <f t="shared" si="0"/>
        <v>0</v>
      </c>
    </row>
    <row r="27" spans="4:9" s="67" customFormat="1" ht="15.75" customHeight="1" thickBot="1">
      <c r="D27" s="82"/>
      <c r="E27" s="73" t="s">
        <v>60</v>
      </c>
      <c r="F27" s="38" t="s">
        <v>11</v>
      </c>
      <c r="G27" s="38">
        <v>0</v>
      </c>
      <c r="H27" s="74">
        <v>66.010000000000005</v>
      </c>
      <c r="I27" s="74">
        <f t="shared" si="0"/>
        <v>0</v>
      </c>
    </row>
    <row r="28" spans="4:9" s="67" customFormat="1" ht="27" thickBot="1">
      <c r="D28" s="82"/>
      <c r="E28" s="73" t="s">
        <v>63</v>
      </c>
      <c r="F28" s="38" t="s">
        <v>11</v>
      </c>
      <c r="G28" s="38">
        <v>0</v>
      </c>
      <c r="H28" s="74">
        <v>114.9</v>
      </c>
      <c r="I28" s="74">
        <f t="shared" si="0"/>
        <v>0</v>
      </c>
    </row>
    <row r="29" spans="4:9" s="67" customFormat="1" ht="27" thickBot="1">
      <c r="D29" s="82"/>
      <c r="E29" s="73" t="s">
        <v>61</v>
      </c>
      <c r="F29" s="38" t="s">
        <v>11</v>
      </c>
      <c r="G29" s="38">
        <v>0</v>
      </c>
      <c r="H29" s="74">
        <v>84.16</v>
      </c>
      <c r="I29" s="74">
        <f t="shared" si="0"/>
        <v>0</v>
      </c>
    </row>
    <row r="30" spans="4:9" s="67" customFormat="1" ht="27" thickBot="1">
      <c r="D30" s="82"/>
      <c r="E30" s="73" t="s">
        <v>62</v>
      </c>
      <c r="F30" s="38" t="s">
        <v>11</v>
      </c>
      <c r="G30" s="38">
        <v>0</v>
      </c>
      <c r="H30" s="74">
        <v>98.23</v>
      </c>
      <c r="I30" s="74">
        <f t="shared" si="0"/>
        <v>0</v>
      </c>
    </row>
    <row r="31" spans="4:9" s="67" customFormat="1" ht="27.6" thickBot="1">
      <c r="D31" s="82"/>
      <c r="E31" s="73" t="s">
        <v>139</v>
      </c>
      <c r="F31" s="38" t="s">
        <v>11</v>
      </c>
      <c r="G31" s="38">
        <v>0</v>
      </c>
      <c r="H31" s="74">
        <v>65</v>
      </c>
      <c r="I31" s="74">
        <f t="shared" si="0"/>
        <v>0</v>
      </c>
    </row>
    <row r="32" spans="4:9" s="67" customFormat="1" ht="27" thickBot="1">
      <c r="D32" s="82"/>
      <c r="E32" s="73" t="s">
        <v>75</v>
      </c>
      <c r="F32" s="38"/>
      <c r="G32" s="38"/>
      <c r="H32" s="74">
        <v>73.16</v>
      </c>
      <c r="I32" s="74"/>
    </row>
    <row r="33" spans="4:9" s="67" customFormat="1" ht="13.8" thickBot="1">
      <c r="D33" s="82"/>
      <c r="E33" s="73" t="s">
        <v>133</v>
      </c>
      <c r="F33" s="38" t="s">
        <v>11</v>
      </c>
      <c r="G33" s="38">
        <v>0</v>
      </c>
      <c r="H33" s="74">
        <v>10</v>
      </c>
      <c r="I33" s="74">
        <f t="shared" ref="I33:I62" si="1">G33*H33</f>
        <v>0</v>
      </c>
    </row>
    <row r="34" spans="4:9" s="67" customFormat="1" ht="53.4" thickBot="1">
      <c r="D34" s="82"/>
      <c r="E34" s="73" t="s">
        <v>76</v>
      </c>
      <c r="F34" s="38" t="s">
        <v>11</v>
      </c>
      <c r="G34" s="38">
        <v>0</v>
      </c>
      <c r="H34" s="74">
        <v>7.83</v>
      </c>
      <c r="I34" s="74">
        <f t="shared" si="1"/>
        <v>0</v>
      </c>
    </row>
    <row r="35" spans="4:9" s="67" customFormat="1" ht="30" customHeight="1" thickBot="1">
      <c r="D35" s="82"/>
      <c r="E35" s="73" t="s">
        <v>69</v>
      </c>
      <c r="F35" s="38" t="s">
        <v>11</v>
      </c>
      <c r="G35" s="38">
        <v>0</v>
      </c>
      <c r="H35" s="74">
        <v>3.81</v>
      </c>
      <c r="I35" s="74">
        <f t="shared" si="1"/>
        <v>0</v>
      </c>
    </row>
    <row r="36" spans="4:9" s="67" customFormat="1" ht="30" customHeight="1" thickBot="1">
      <c r="D36" s="82"/>
      <c r="E36" s="73" t="s">
        <v>99</v>
      </c>
      <c r="F36" s="38" t="s">
        <v>11</v>
      </c>
      <c r="G36" s="38">
        <v>0</v>
      </c>
      <c r="H36" s="74">
        <v>48.8</v>
      </c>
      <c r="I36" s="74">
        <f t="shared" si="1"/>
        <v>0</v>
      </c>
    </row>
    <row r="37" spans="4:9" s="67" customFormat="1" ht="30" customHeight="1" thickBot="1">
      <c r="D37" s="82"/>
      <c r="E37" s="73" t="s">
        <v>100</v>
      </c>
      <c r="F37" s="38" t="s">
        <v>11</v>
      </c>
      <c r="G37" s="38">
        <v>0</v>
      </c>
      <c r="H37" s="74">
        <v>103.7</v>
      </c>
      <c r="I37" s="74">
        <f t="shared" si="1"/>
        <v>0</v>
      </c>
    </row>
    <row r="38" spans="4:9" s="67" customFormat="1" ht="30" customHeight="1" thickBot="1">
      <c r="D38" s="82"/>
      <c r="E38" s="73" t="s">
        <v>101</v>
      </c>
      <c r="F38" s="38" t="s">
        <v>11</v>
      </c>
      <c r="G38" s="38">
        <v>0</v>
      </c>
      <c r="H38" s="74">
        <v>85.4</v>
      </c>
      <c r="I38" s="74">
        <f t="shared" si="1"/>
        <v>0</v>
      </c>
    </row>
    <row r="39" spans="4:9" s="67" customFormat="1" ht="51" customHeight="1" thickBot="1">
      <c r="D39" s="82"/>
      <c r="E39" s="73" t="s">
        <v>207</v>
      </c>
      <c r="F39" s="38" t="s">
        <v>11</v>
      </c>
      <c r="G39" s="38">
        <v>0</v>
      </c>
      <c r="H39" s="74">
        <v>7.83</v>
      </c>
      <c r="I39" s="74">
        <f t="shared" si="1"/>
        <v>0</v>
      </c>
    </row>
    <row r="40" spans="4:9" s="67" customFormat="1" ht="83.4" customHeight="1" thickBot="1">
      <c r="D40" s="82"/>
      <c r="E40" s="73" t="s">
        <v>162</v>
      </c>
      <c r="F40" s="38" t="s">
        <v>11</v>
      </c>
      <c r="G40" s="38">
        <v>0</v>
      </c>
      <c r="H40" s="74">
        <v>51.24</v>
      </c>
      <c r="I40" s="74">
        <f t="shared" si="1"/>
        <v>0</v>
      </c>
    </row>
    <row r="41" spans="4:9" s="67" customFormat="1" ht="30" customHeight="1" thickBot="1">
      <c r="D41" s="82"/>
      <c r="E41" s="73" t="s">
        <v>103</v>
      </c>
      <c r="F41" s="38" t="s">
        <v>11</v>
      </c>
      <c r="G41" s="38">
        <v>0</v>
      </c>
      <c r="H41" s="74">
        <v>34.159999999999997</v>
      </c>
      <c r="I41" s="74">
        <f t="shared" si="1"/>
        <v>0</v>
      </c>
    </row>
    <row r="42" spans="4:9" s="67" customFormat="1" ht="30" customHeight="1" thickBot="1">
      <c r="D42" s="82"/>
      <c r="E42" s="73" t="s">
        <v>49</v>
      </c>
      <c r="F42" s="38" t="s">
        <v>11</v>
      </c>
      <c r="G42" s="38">
        <v>0</v>
      </c>
      <c r="H42" s="74">
        <v>37.5</v>
      </c>
      <c r="I42" s="74">
        <f t="shared" si="1"/>
        <v>0</v>
      </c>
    </row>
    <row r="43" spans="4:9" s="67" customFormat="1" ht="27" thickBot="1">
      <c r="D43" s="82"/>
      <c r="E43" s="73" t="s">
        <v>142</v>
      </c>
      <c r="F43" s="38" t="s">
        <v>11</v>
      </c>
      <c r="G43" s="38">
        <v>0</v>
      </c>
      <c r="H43" s="74">
        <v>37.5</v>
      </c>
      <c r="I43" s="74">
        <f t="shared" si="1"/>
        <v>0</v>
      </c>
    </row>
    <row r="44" spans="4:9" s="67" customFormat="1" ht="27" thickBot="1">
      <c r="D44" s="82"/>
      <c r="E44" s="73" t="s">
        <v>72</v>
      </c>
      <c r="F44" s="38" t="s">
        <v>11</v>
      </c>
      <c r="G44" s="38">
        <v>0</v>
      </c>
      <c r="H44" s="74">
        <v>59.78</v>
      </c>
      <c r="I44" s="74">
        <f t="shared" si="1"/>
        <v>0</v>
      </c>
    </row>
    <row r="45" spans="4:9" s="67" customFormat="1" ht="27" thickBot="1">
      <c r="D45" s="82"/>
      <c r="E45" s="73" t="s">
        <v>70</v>
      </c>
      <c r="F45" s="38" t="s">
        <v>11</v>
      </c>
      <c r="G45" s="38">
        <v>0</v>
      </c>
      <c r="H45" s="74">
        <v>32.479999999999997</v>
      </c>
      <c r="I45" s="74">
        <f t="shared" si="1"/>
        <v>0</v>
      </c>
    </row>
    <row r="46" spans="4:9" s="67" customFormat="1" ht="27" thickBot="1">
      <c r="D46" s="82"/>
      <c r="E46" s="73" t="s">
        <v>71</v>
      </c>
      <c r="F46" s="38" t="s">
        <v>11</v>
      </c>
      <c r="G46" s="38">
        <v>0</v>
      </c>
      <c r="H46" s="74">
        <v>47.69</v>
      </c>
      <c r="I46" s="74">
        <f t="shared" si="1"/>
        <v>0</v>
      </c>
    </row>
    <row r="47" spans="4:9" s="67" customFormat="1" ht="30" customHeight="1" thickBot="1">
      <c r="D47" s="82"/>
      <c r="E47" s="73" t="s">
        <v>143</v>
      </c>
      <c r="F47" s="38" t="s">
        <v>11</v>
      </c>
      <c r="G47" s="38">
        <v>0</v>
      </c>
      <c r="H47" s="74">
        <v>5</v>
      </c>
      <c r="I47" s="74">
        <f>G48*H47</f>
        <v>0</v>
      </c>
    </row>
    <row r="48" spans="4:9" s="67" customFormat="1" ht="30" customHeight="1" thickBot="1">
      <c r="D48" s="82"/>
      <c r="E48" s="73" t="s">
        <v>104</v>
      </c>
      <c r="F48" s="38" t="s">
        <v>11</v>
      </c>
      <c r="G48" s="38">
        <v>0</v>
      </c>
      <c r="H48" s="74">
        <v>6.1</v>
      </c>
      <c r="I48" s="74"/>
    </row>
    <row r="49" spans="4:10" s="67" customFormat="1" ht="31.5" customHeight="1" thickBot="1">
      <c r="D49" s="82"/>
      <c r="E49" s="73" t="s">
        <v>67</v>
      </c>
      <c r="F49" s="38" t="s">
        <v>11</v>
      </c>
      <c r="G49" s="38">
        <v>0</v>
      </c>
      <c r="H49" s="74">
        <v>6.02</v>
      </c>
      <c r="I49" s="74">
        <f t="shared" si="1"/>
        <v>0</v>
      </c>
    </row>
    <row r="50" spans="4:10" s="67" customFormat="1" ht="13.8" thickBot="1">
      <c r="D50" s="82"/>
      <c r="E50" s="73" t="s">
        <v>68</v>
      </c>
      <c r="F50" s="38" t="s">
        <v>11</v>
      </c>
      <c r="G50" s="38">
        <v>0</v>
      </c>
      <c r="H50" s="74">
        <v>7.48</v>
      </c>
      <c r="I50" s="74">
        <f t="shared" si="1"/>
        <v>0</v>
      </c>
    </row>
    <row r="51" spans="4:10" s="67" customFormat="1" ht="30" customHeight="1" thickBot="1">
      <c r="D51" s="82"/>
      <c r="E51" s="73" t="s">
        <v>66</v>
      </c>
      <c r="F51" s="38" t="s">
        <v>11</v>
      </c>
      <c r="G51" s="38">
        <v>0</v>
      </c>
      <c r="H51" s="74">
        <v>6.76</v>
      </c>
      <c r="I51" s="74">
        <f t="shared" si="1"/>
        <v>0</v>
      </c>
    </row>
    <row r="52" spans="4:10" s="67" customFormat="1" ht="13.8" thickBot="1">
      <c r="D52" s="82"/>
      <c r="E52" s="73" t="s">
        <v>136</v>
      </c>
      <c r="F52" s="38" t="s">
        <v>11</v>
      </c>
      <c r="G52" s="38">
        <v>0</v>
      </c>
      <c r="H52" s="74">
        <v>5</v>
      </c>
      <c r="I52" s="74">
        <f t="shared" si="1"/>
        <v>0</v>
      </c>
    </row>
    <row r="53" spans="4:10" s="67" customFormat="1" ht="27" thickBot="1">
      <c r="D53" s="82"/>
      <c r="E53" s="73" t="s">
        <v>77</v>
      </c>
      <c r="F53" s="38" t="s">
        <v>11</v>
      </c>
      <c r="G53" s="38">
        <v>0</v>
      </c>
      <c r="H53" s="74">
        <v>4.42</v>
      </c>
      <c r="I53" s="74">
        <f t="shared" si="1"/>
        <v>0</v>
      </c>
    </row>
    <row r="54" spans="4:10" s="67" customFormat="1" ht="66.599999999999994" thickBot="1">
      <c r="D54" s="82"/>
      <c r="E54" s="73" t="s">
        <v>209</v>
      </c>
      <c r="F54" s="38" t="s">
        <v>11</v>
      </c>
      <c r="G54" s="38">
        <v>0</v>
      </c>
      <c r="H54" s="74">
        <v>10.210000000000001</v>
      </c>
      <c r="I54" s="74">
        <f t="shared" si="1"/>
        <v>0</v>
      </c>
    </row>
    <row r="55" spans="4:10" s="67" customFormat="1" ht="79.8" thickBot="1">
      <c r="D55" s="82"/>
      <c r="E55" s="73" t="s">
        <v>208</v>
      </c>
      <c r="F55" s="38" t="s">
        <v>11</v>
      </c>
      <c r="G55" s="38">
        <v>0</v>
      </c>
      <c r="H55" s="74">
        <v>6.1</v>
      </c>
      <c r="I55" s="74">
        <f t="shared" si="1"/>
        <v>0</v>
      </c>
    </row>
    <row r="56" spans="4:10" s="67" customFormat="1" ht="27" thickBot="1">
      <c r="D56" s="82"/>
      <c r="E56" s="73" t="s">
        <v>109</v>
      </c>
      <c r="F56" s="38" t="s">
        <v>11</v>
      </c>
      <c r="G56" s="38">
        <v>0</v>
      </c>
      <c r="H56" s="74">
        <v>9.15</v>
      </c>
      <c r="I56" s="74">
        <f t="shared" si="1"/>
        <v>0</v>
      </c>
    </row>
    <row r="57" spans="4:10" s="67" customFormat="1" ht="13.8" thickBot="1">
      <c r="D57" s="82"/>
      <c r="E57" s="73" t="s">
        <v>58</v>
      </c>
      <c r="F57" s="38" t="s">
        <v>11</v>
      </c>
      <c r="G57" s="38">
        <v>0</v>
      </c>
      <c r="H57" s="74">
        <v>60.4</v>
      </c>
      <c r="I57" s="74">
        <f t="shared" si="1"/>
        <v>0</v>
      </c>
    </row>
    <row r="58" spans="4:10" s="67" customFormat="1" ht="27" thickBot="1">
      <c r="D58" s="82"/>
      <c r="E58" s="73" t="s">
        <v>78</v>
      </c>
      <c r="F58" s="38" t="s">
        <v>11</v>
      </c>
      <c r="G58" s="38">
        <v>0</v>
      </c>
      <c r="H58" s="74">
        <v>2.41</v>
      </c>
      <c r="I58" s="74">
        <f t="shared" si="1"/>
        <v>0</v>
      </c>
    </row>
    <row r="59" spans="4:10" s="67" customFormat="1" ht="66.599999999999994" thickBot="1">
      <c r="D59" s="82"/>
      <c r="E59" s="73" t="s">
        <v>163</v>
      </c>
      <c r="F59" s="73" t="s">
        <v>11</v>
      </c>
      <c r="G59" s="38">
        <v>0</v>
      </c>
      <c r="H59" s="74">
        <v>61</v>
      </c>
      <c r="I59" s="74">
        <f t="shared" si="1"/>
        <v>0</v>
      </c>
    </row>
    <row r="60" spans="4:10" s="67" customFormat="1" ht="53.4" thickBot="1">
      <c r="D60" s="82"/>
      <c r="E60" s="73" t="s">
        <v>112</v>
      </c>
      <c r="F60" s="73" t="s">
        <v>11</v>
      </c>
      <c r="G60" s="38">
        <v>0</v>
      </c>
      <c r="H60" s="74">
        <v>54.9</v>
      </c>
      <c r="I60" s="74">
        <f t="shared" si="1"/>
        <v>0</v>
      </c>
    </row>
    <row r="61" spans="4:10" s="67" customFormat="1" ht="53.4" thickBot="1">
      <c r="D61" s="82"/>
      <c r="E61" s="73" t="s">
        <v>113</v>
      </c>
      <c r="F61" s="73" t="s">
        <v>11</v>
      </c>
      <c r="G61" s="38">
        <v>0</v>
      </c>
      <c r="H61" s="74">
        <v>48.8</v>
      </c>
      <c r="I61" s="74">
        <f t="shared" si="1"/>
        <v>0</v>
      </c>
    </row>
    <row r="62" spans="4:10" s="67" customFormat="1" ht="27" thickBot="1">
      <c r="D62" s="82"/>
      <c r="E62" s="73" t="s">
        <v>111</v>
      </c>
      <c r="F62" s="73" t="s">
        <v>11</v>
      </c>
      <c r="G62" s="38">
        <v>0</v>
      </c>
      <c r="H62" s="74">
        <v>30.5</v>
      </c>
      <c r="I62" s="74">
        <f t="shared" si="1"/>
        <v>0</v>
      </c>
    </row>
    <row r="63" spans="4:10" s="67" customFormat="1" ht="13.8" thickBot="1">
      <c r="D63" s="82" t="s">
        <v>2</v>
      </c>
      <c r="E63" s="73"/>
      <c r="F63" s="38"/>
      <c r="G63" s="38"/>
      <c r="H63" s="74"/>
      <c r="I63" s="74"/>
      <c r="J63" s="67" t="s">
        <v>2</v>
      </c>
    </row>
    <row r="64" spans="4:10" s="67" customFormat="1" ht="13.8" thickBot="1">
      <c r="D64" s="132"/>
      <c r="E64" s="73"/>
      <c r="F64" s="38"/>
      <c r="G64" s="38"/>
      <c r="H64" s="74"/>
      <c r="I64" s="74"/>
    </row>
    <row r="65" spans="4:10" s="67" customFormat="1" ht="13.8" thickBot="1">
      <c r="D65" s="132"/>
      <c r="E65" s="73"/>
      <c r="F65" s="38"/>
      <c r="G65" s="38"/>
      <c r="H65" s="74"/>
      <c r="I65" s="74"/>
    </row>
    <row r="66" spans="4:10" s="67" customFormat="1" ht="13.8" thickBot="1">
      <c r="D66" s="132" t="s">
        <v>2</v>
      </c>
      <c r="E66" s="73"/>
      <c r="F66" s="38"/>
      <c r="G66" s="38"/>
      <c r="H66" s="74"/>
      <c r="I66" s="74"/>
      <c r="J66" s="67" t="s">
        <v>2</v>
      </c>
    </row>
    <row r="67" spans="4:10" s="67" customFormat="1" ht="13.8" thickBot="1">
      <c r="D67" s="83"/>
      <c r="E67" s="73"/>
      <c r="F67" s="38"/>
      <c r="G67" s="38"/>
      <c r="H67" s="74"/>
      <c r="I67" s="74"/>
    </row>
    <row r="68" spans="4:10" s="67" customFormat="1" ht="13.8" thickBot="1">
      <c r="D68" s="135" t="s">
        <v>2</v>
      </c>
      <c r="E68" s="73"/>
      <c r="F68" s="38"/>
      <c r="G68" s="38"/>
      <c r="H68" s="74"/>
      <c r="I68" s="74"/>
    </row>
    <row r="69" spans="4:10" s="67" customFormat="1" ht="13.8" thickBot="1">
      <c r="D69" s="85"/>
      <c r="E69" s="79" t="s">
        <v>54</v>
      </c>
      <c r="F69" s="115"/>
      <c r="G69" s="115"/>
      <c r="H69" s="116"/>
      <c r="I69" s="81">
        <f>SUM(I15:I68)</f>
        <v>0</v>
      </c>
    </row>
    <row r="70" spans="4:10" s="67" customFormat="1" ht="13.8" thickBot="1">
      <c r="D70" s="71"/>
      <c r="E70" s="201" t="s">
        <v>15</v>
      </c>
      <c r="F70" s="201"/>
      <c r="G70" s="201"/>
      <c r="H70" s="201"/>
      <c r="I70" s="202"/>
    </row>
    <row r="71" spans="4:10" s="67" customFormat="1" ht="13.8" thickBot="1">
      <c r="D71" s="82" t="s">
        <v>2</v>
      </c>
      <c r="E71" s="73" t="s">
        <v>46</v>
      </c>
      <c r="F71" s="46" t="s">
        <v>17</v>
      </c>
      <c r="G71" s="38">
        <v>0</v>
      </c>
      <c r="H71" s="74">
        <v>5.5</v>
      </c>
      <c r="I71" s="74">
        <f t="shared" ref="I71:I94" si="2">H71*G71</f>
        <v>0</v>
      </c>
    </row>
    <row r="72" spans="4:10" s="67" customFormat="1" ht="14.4" thickBot="1">
      <c r="D72" s="82"/>
      <c r="E72" s="73" t="s">
        <v>147</v>
      </c>
      <c r="F72" s="46" t="s">
        <v>17</v>
      </c>
      <c r="G72" s="38">
        <v>0</v>
      </c>
      <c r="H72" s="74">
        <v>0.62</v>
      </c>
      <c r="I72" s="74">
        <f t="shared" si="2"/>
        <v>0</v>
      </c>
    </row>
    <row r="73" spans="4:10" s="67" customFormat="1" ht="27" thickBot="1">
      <c r="D73" s="82"/>
      <c r="E73" s="73" t="s">
        <v>50</v>
      </c>
      <c r="F73" s="38" t="s">
        <v>17</v>
      </c>
      <c r="G73" s="38">
        <v>0</v>
      </c>
      <c r="H73" s="74">
        <v>2</v>
      </c>
      <c r="I73" s="74">
        <f t="shared" si="2"/>
        <v>0</v>
      </c>
    </row>
    <row r="74" spans="4:10" s="67" customFormat="1" ht="27" thickBot="1">
      <c r="D74" s="82"/>
      <c r="E74" s="73" t="s">
        <v>45</v>
      </c>
      <c r="F74" s="46" t="s">
        <v>17</v>
      </c>
      <c r="G74" s="38">
        <v>0</v>
      </c>
      <c r="H74" s="74">
        <v>0.9</v>
      </c>
      <c r="I74" s="74">
        <f t="shared" si="2"/>
        <v>0</v>
      </c>
    </row>
    <row r="75" spans="4:10" s="67" customFormat="1" ht="40.200000000000003" thickBot="1">
      <c r="D75" s="82" t="s">
        <v>2</v>
      </c>
      <c r="E75" s="73" t="s">
        <v>146</v>
      </c>
      <c r="F75" s="38" t="s">
        <v>119</v>
      </c>
      <c r="G75" s="38">
        <v>0</v>
      </c>
      <c r="H75" s="74">
        <v>1.2</v>
      </c>
      <c r="I75" s="74">
        <f t="shared" si="2"/>
        <v>0</v>
      </c>
    </row>
    <row r="76" spans="4:10" s="67" customFormat="1" ht="27.6" thickBot="1">
      <c r="D76" s="82"/>
      <c r="E76" s="73" t="s">
        <v>145</v>
      </c>
      <c r="F76" s="47" t="s">
        <v>144</v>
      </c>
      <c r="G76" s="38">
        <v>0</v>
      </c>
      <c r="H76" s="74">
        <v>2</v>
      </c>
      <c r="I76" s="74">
        <f t="shared" si="2"/>
        <v>0</v>
      </c>
    </row>
    <row r="77" spans="4:10" s="67" customFormat="1" ht="28.2" thickBot="1">
      <c r="D77" s="87"/>
      <c r="E77" s="73" t="s">
        <v>151</v>
      </c>
      <c r="F77" s="147" t="s">
        <v>51</v>
      </c>
      <c r="G77" s="38">
        <v>0</v>
      </c>
      <c r="H77" s="74">
        <v>23</v>
      </c>
      <c r="I77" s="74">
        <f t="shared" si="2"/>
        <v>0</v>
      </c>
    </row>
    <row r="78" spans="4:10" s="67" customFormat="1" ht="13.8" thickBot="1">
      <c r="D78" s="77" t="s">
        <v>2</v>
      </c>
      <c r="E78" s="73" t="s">
        <v>16</v>
      </c>
      <c r="F78" s="53" t="s">
        <v>1</v>
      </c>
      <c r="G78" s="38">
        <v>0</v>
      </c>
      <c r="H78" s="74">
        <v>300</v>
      </c>
      <c r="I78" s="74">
        <f t="shared" si="2"/>
        <v>0</v>
      </c>
    </row>
    <row r="79" spans="4:10" s="67" customFormat="1" ht="40.200000000000003" thickBot="1">
      <c r="D79" s="77"/>
      <c r="E79" s="52" t="s">
        <v>36</v>
      </c>
      <c r="F79" s="53" t="s">
        <v>119</v>
      </c>
      <c r="G79" s="38">
        <v>0</v>
      </c>
      <c r="H79" s="74">
        <v>3.7</v>
      </c>
      <c r="I79" s="74">
        <f t="shared" si="2"/>
        <v>0</v>
      </c>
    </row>
    <row r="80" spans="4:10" s="67" customFormat="1" ht="40.200000000000003" thickBot="1">
      <c r="D80" s="77"/>
      <c r="E80" s="52" t="s">
        <v>43</v>
      </c>
      <c r="F80" s="53" t="s">
        <v>17</v>
      </c>
      <c r="G80" s="38">
        <v>0</v>
      </c>
      <c r="H80" s="74">
        <v>20</v>
      </c>
      <c r="I80" s="74">
        <f t="shared" si="2"/>
        <v>0</v>
      </c>
    </row>
    <row r="81" spans="4:9" s="67" customFormat="1" ht="27" thickBot="1">
      <c r="D81" s="77"/>
      <c r="E81" s="52" t="s">
        <v>32</v>
      </c>
      <c r="F81" s="53" t="s">
        <v>17</v>
      </c>
      <c r="G81" s="38">
        <v>0</v>
      </c>
      <c r="H81" s="74">
        <v>5.0999999999999996</v>
      </c>
      <c r="I81" s="74">
        <f t="shared" si="2"/>
        <v>0</v>
      </c>
    </row>
    <row r="82" spans="4:9" s="67" customFormat="1" ht="27.6" thickBot="1">
      <c r="D82" s="77"/>
      <c r="E82" s="52" t="s">
        <v>149</v>
      </c>
      <c r="F82" s="53" t="s">
        <v>17</v>
      </c>
      <c r="G82" s="38">
        <v>0</v>
      </c>
      <c r="H82" s="74">
        <v>12.96</v>
      </c>
      <c r="I82" s="74">
        <f t="shared" si="2"/>
        <v>0</v>
      </c>
    </row>
    <row r="83" spans="4:9" s="67" customFormat="1" ht="27.6" thickBot="1">
      <c r="D83" s="77"/>
      <c r="E83" s="52" t="s">
        <v>148</v>
      </c>
      <c r="F83" s="53" t="s">
        <v>17</v>
      </c>
      <c r="G83" s="38">
        <v>0</v>
      </c>
      <c r="H83" s="74">
        <v>17.07</v>
      </c>
      <c r="I83" s="74">
        <f t="shared" si="2"/>
        <v>0</v>
      </c>
    </row>
    <row r="84" spans="4:9" s="67" customFormat="1" ht="27" thickBot="1">
      <c r="D84" s="77"/>
      <c r="E84" s="52" t="s">
        <v>33</v>
      </c>
      <c r="F84" s="53" t="s">
        <v>17</v>
      </c>
      <c r="G84" s="38">
        <v>0</v>
      </c>
      <c r="H84" s="74">
        <v>5.6</v>
      </c>
      <c r="I84" s="74">
        <f t="shared" si="2"/>
        <v>0</v>
      </c>
    </row>
    <row r="85" spans="4:9" s="67" customFormat="1" ht="27.6" thickBot="1">
      <c r="D85" s="77"/>
      <c r="E85" s="52" t="s">
        <v>150</v>
      </c>
      <c r="F85" s="53" t="s">
        <v>17</v>
      </c>
      <c r="G85" s="38">
        <v>0</v>
      </c>
      <c r="H85" s="74">
        <v>3.68</v>
      </c>
      <c r="I85" s="74">
        <f t="shared" si="2"/>
        <v>0</v>
      </c>
    </row>
    <row r="86" spans="4:9" s="67" customFormat="1" ht="40.200000000000003" thickBot="1">
      <c r="D86" s="77"/>
      <c r="E86" s="52" t="s">
        <v>48</v>
      </c>
      <c r="F86" s="53" t="s">
        <v>47</v>
      </c>
      <c r="G86" s="38">
        <v>0</v>
      </c>
      <c r="H86" s="74">
        <v>12</v>
      </c>
      <c r="I86" s="74">
        <f t="shared" si="2"/>
        <v>0</v>
      </c>
    </row>
    <row r="87" spans="4:9" s="67" customFormat="1" ht="27" thickBot="1">
      <c r="D87" s="77"/>
      <c r="E87" s="52" t="s">
        <v>53</v>
      </c>
      <c r="F87" s="53" t="s">
        <v>17</v>
      </c>
      <c r="G87" s="38">
        <v>0</v>
      </c>
      <c r="H87" s="74">
        <v>3.5</v>
      </c>
      <c r="I87" s="74">
        <f t="shared" si="2"/>
        <v>0</v>
      </c>
    </row>
    <row r="88" spans="4:9" s="67" customFormat="1" ht="40.200000000000003" thickBot="1">
      <c r="D88" s="77"/>
      <c r="E88" s="52" t="s">
        <v>37</v>
      </c>
      <c r="F88" s="153" t="s">
        <v>17</v>
      </c>
      <c r="G88" s="38">
        <v>0</v>
      </c>
      <c r="H88" s="74">
        <v>0.2</v>
      </c>
      <c r="I88" s="74">
        <f t="shared" si="2"/>
        <v>0</v>
      </c>
    </row>
    <row r="89" spans="4:9" s="67" customFormat="1" ht="27" thickBot="1">
      <c r="D89" s="77"/>
      <c r="E89" s="37" t="s">
        <v>115</v>
      </c>
      <c r="F89" s="46" t="s">
        <v>116</v>
      </c>
      <c r="G89" s="38">
        <v>0</v>
      </c>
      <c r="H89" s="74">
        <v>5</v>
      </c>
      <c r="I89" s="74">
        <f t="shared" si="2"/>
        <v>0</v>
      </c>
    </row>
    <row r="90" spans="4:9" s="67" customFormat="1" ht="13.8" thickBot="1">
      <c r="D90" s="77"/>
      <c r="E90" s="37" t="s">
        <v>120</v>
      </c>
      <c r="F90" s="48" t="s">
        <v>119</v>
      </c>
      <c r="G90" s="38">
        <v>0</v>
      </c>
      <c r="H90" s="39">
        <v>0.8</v>
      </c>
      <c r="I90" s="74">
        <f t="shared" si="2"/>
        <v>0</v>
      </c>
    </row>
    <row r="91" spans="4:9" s="67" customFormat="1" ht="13.8" thickBot="1">
      <c r="D91" s="77"/>
      <c r="E91" s="52" t="s">
        <v>124</v>
      </c>
      <c r="F91" s="179" t="s">
        <v>119</v>
      </c>
      <c r="G91" s="38">
        <v>0</v>
      </c>
      <c r="H91" s="39">
        <v>0.8</v>
      </c>
      <c r="I91" s="74">
        <f t="shared" si="2"/>
        <v>0</v>
      </c>
    </row>
    <row r="92" spans="4:9" s="67" customFormat="1" ht="27" thickBot="1">
      <c r="D92" s="77"/>
      <c r="E92" s="52" t="s">
        <v>125</v>
      </c>
      <c r="F92" s="179" t="s">
        <v>119</v>
      </c>
      <c r="G92" s="38">
        <v>0</v>
      </c>
      <c r="H92" s="39">
        <v>2</v>
      </c>
      <c r="I92" s="74">
        <f t="shared" si="2"/>
        <v>0</v>
      </c>
    </row>
    <row r="93" spans="4:9" s="67" customFormat="1" ht="13.8" thickBot="1">
      <c r="D93" s="77"/>
      <c r="E93" s="52" t="s">
        <v>127</v>
      </c>
      <c r="F93" s="179" t="s">
        <v>1</v>
      </c>
      <c r="G93" s="38">
        <v>0</v>
      </c>
      <c r="H93" s="39">
        <v>82</v>
      </c>
      <c r="I93" s="74">
        <f t="shared" si="2"/>
        <v>0</v>
      </c>
    </row>
    <row r="94" spans="4:9" s="67" customFormat="1" ht="13.8" thickBot="1">
      <c r="D94" s="77"/>
      <c r="E94" s="52" t="s">
        <v>129</v>
      </c>
      <c r="F94" s="179" t="s">
        <v>119</v>
      </c>
      <c r="G94" s="38">
        <v>0</v>
      </c>
      <c r="H94" s="39">
        <v>5</v>
      </c>
      <c r="I94" s="74">
        <f t="shared" si="2"/>
        <v>0</v>
      </c>
    </row>
    <row r="95" spans="4:9" s="67" customFormat="1" ht="13.8" thickBot="1">
      <c r="D95" s="77"/>
      <c r="E95" s="52"/>
      <c r="F95" s="153"/>
      <c r="G95" s="38"/>
      <c r="H95" s="77"/>
      <c r="I95" s="52"/>
    </row>
    <row r="96" spans="4:9" s="67" customFormat="1" ht="13.8" thickBot="1">
      <c r="D96" s="77"/>
      <c r="E96" s="52"/>
      <c r="F96" s="153"/>
      <c r="G96" s="38"/>
      <c r="H96" s="77"/>
      <c r="I96" s="52"/>
    </row>
    <row r="97" spans="4:10" s="67" customFormat="1" ht="13.8" thickBot="1">
      <c r="D97" s="77"/>
      <c r="E97" s="52"/>
      <c r="F97" s="153"/>
      <c r="G97" s="38"/>
      <c r="H97" s="77"/>
      <c r="I97" s="52"/>
    </row>
    <row r="98" spans="4:10" s="67" customFormat="1" ht="13.8" thickBot="1">
      <c r="D98" s="77"/>
      <c r="E98" s="52"/>
      <c r="F98" s="179"/>
      <c r="G98" s="38"/>
      <c r="H98" s="77"/>
      <c r="I98" s="52"/>
    </row>
    <row r="99" spans="4:10" s="67" customFormat="1" ht="13.8" thickBot="1">
      <c r="D99" s="77"/>
      <c r="E99" s="52"/>
      <c r="F99" s="153"/>
      <c r="G99" s="38"/>
      <c r="H99" s="77"/>
      <c r="I99" s="52"/>
    </row>
    <row r="100" spans="4:10" s="67" customFormat="1" ht="13.8" thickBot="1">
      <c r="D100" s="78"/>
      <c r="E100" s="167" t="s">
        <v>55</v>
      </c>
      <c r="F100" s="90"/>
      <c r="G100" s="90"/>
      <c r="H100" s="81"/>
      <c r="I100" s="81">
        <f>SUM(I71:I99)</f>
        <v>0</v>
      </c>
    </row>
    <row r="101" spans="4:10" s="67" customFormat="1" ht="13.8" thickBot="1">
      <c r="D101" s="71"/>
      <c r="E101" s="201" t="s">
        <v>52</v>
      </c>
      <c r="F101" s="201"/>
      <c r="G101" s="201"/>
      <c r="H101" s="201"/>
      <c r="I101" s="202"/>
    </row>
    <row r="102" spans="4:10" s="67" customFormat="1" ht="13.8" thickBot="1">
      <c r="D102" s="78"/>
      <c r="E102" s="92" t="s">
        <v>57</v>
      </c>
      <c r="G102" s="136">
        <f>I13+I69</f>
        <v>0</v>
      </c>
      <c r="H102" s="94">
        <v>0.02</v>
      </c>
      <c r="I102" s="74">
        <f>G102*H102</f>
        <v>0</v>
      </c>
      <c r="J102" s="95"/>
    </row>
    <row r="103" spans="4:10" s="67" customFormat="1" ht="25.5" customHeight="1" thickBot="1">
      <c r="D103" s="220" t="s">
        <v>190</v>
      </c>
      <c r="E103" s="221"/>
      <c r="F103" s="221"/>
      <c r="G103" s="221"/>
      <c r="H103" s="222"/>
      <c r="I103" s="137">
        <f>I100+I69+I13+I102</f>
        <v>0</v>
      </c>
    </row>
    <row r="104" spans="4:10" s="67" customFormat="1" ht="25.5" customHeight="1" thickBot="1">
      <c r="D104" s="220" t="s">
        <v>18</v>
      </c>
      <c r="E104" s="221"/>
      <c r="F104" s="221"/>
      <c r="G104" s="221"/>
      <c r="H104" s="222"/>
      <c r="I104" s="74">
        <f>I103*0.14</f>
        <v>0</v>
      </c>
    </row>
    <row r="105" spans="4:10" s="67" customFormat="1" ht="25.5" customHeight="1" thickBot="1">
      <c r="D105" s="220" t="s">
        <v>19</v>
      </c>
      <c r="E105" s="221"/>
      <c r="F105" s="221"/>
      <c r="G105" s="221"/>
      <c r="H105" s="222"/>
      <c r="I105" s="74">
        <f>I103*0.1</f>
        <v>0</v>
      </c>
    </row>
    <row r="106" spans="4:10" s="67" customFormat="1" ht="13.8" thickBot="1">
      <c r="D106" s="220" t="s">
        <v>2</v>
      </c>
      <c r="E106" s="221"/>
      <c r="F106" s="221"/>
      <c r="G106" s="221"/>
      <c r="H106" s="222"/>
      <c r="I106" s="74">
        <v>0</v>
      </c>
    </row>
    <row r="107" spans="4:10" s="67" customFormat="1" ht="13.8" thickBot="1">
      <c r="D107" s="220" t="s">
        <v>20</v>
      </c>
      <c r="E107" s="221"/>
      <c r="F107" s="221"/>
      <c r="G107" s="221"/>
      <c r="H107" s="221"/>
      <c r="I107" s="138">
        <f>I106+I105+I104+I103</f>
        <v>0</v>
      </c>
    </row>
    <row r="108" spans="4:10" s="67" customFormat="1" ht="13.8" thickBot="1">
      <c r="D108" s="220" t="s">
        <v>21</v>
      </c>
      <c r="E108" s="221"/>
      <c r="F108" s="221"/>
      <c r="G108" s="221"/>
      <c r="H108" s="221"/>
      <c r="I108" s="139">
        <v>0</v>
      </c>
    </row>
    <row r="109" spans="4:10" s="67" customFormat="1" ht="13.8" thickBot="1">
      <c r="D109" s="220" t="s">
        <v>22</v>
      </c>
      <c r="E109" s="221"/>
      <c r="F109" s="221"/>
      <c r="G109" s="221"/>
      <c r="H109" s="222"/>
      <c r="I109" s="140">
        <f>I107+I108</f>
        <v>0</v>
      </c>
    </row>
    <row r="110" spans="4:10" s="67" customFormat="1" ht="16.5" customHeight="1" thickBot="1">
      <c r="D110" s="208"/>
      <c r="E110" s="209"/>
      <c r="F110" s="226"/>
      <c r="G110" s="141" t="s">
        <v>26</v>
      </c>
      <c r="H110" s="142" t="e">
        <f>I13/I103</f>
        <v>#DIV/0!</v>
      </c>
      <c r="I110" s="102"/>
    </row>
    <row r="111" spans="4:10" s="67" customFormat="1" ht="13.8" thickBot="1">
      <c r="D111" s="208"/>
      <c r="E111" s="209"/>
      <c r="F111" s="226"/>
      <c r="G111" s="104" t="s">
        <v>27</v>
      </c>
      <c r="H111" s="143" t="e">
        <f>I69/I103</f>
        <v>#DIV/0!</v>
      </c>
      <c r="I111" s="102"/>
    </row>
    <row r="112" spans="4:10" s="67" customFormat="1" ht="13.8" thickBot="1">
      <c r="D112" s="208"/>
      <c r="E112" s="209"/>
      <c r="F112" s="226"/>
      <c r="G112" s="106" t="s">
        <v>28</v>
      </c>
      <c r="H112" s="144" t="e">
        <f>I100/I103</f>
        <v>#DIV/0!</v>
      </c>
      <c r="I112" s="102"/>
    </row>
    <row r="113" spans="4:9" s="67" customFormat="1" ht="13.8" thickBot="1">
      <c r="D113" s="223"/>
      <c r="E113" s="224"/>
      <c r="F113" s="225"/>
      <c r="G113" s="145" t="s">
        <v>29</v>
      </c>
      <c r="H113" s="146" t="e">
        <f>I102/I103</f>
        <v>#DIV/0!</v>
      </c>
      <c r="I113" s="46"/>
    </row>
    <row r="114" spans="4:9" ht="69" customHeight="1">
      <c r="D114" s="214"/>
      <c r="E114" s="215"/>
      <c r="F114" s="215"/>
      <c r="G114" s="215"/>
      <c r="H114" s="215"/>
      <c r="I114" s="216"/>
    </row>
    <row r="115" spans="4:9" ht="147.6" customHeight="1" thickBot="1">
      <c r="D115" s="217"/>
      <c r="E115" s="218"/>
      <c r="F115" s="218"/>
      <c r="G115" s="218"/>
      <c r="H115" s="218"/>
      <c r="I115" s="219"/>
    </row>
  </sheetData>
  <sortState ref="E15:I51">
    <sortCondition ref="E15"/>
  </sortState>
  <mergeCells count="19">
    <mergeCell ref="E70:I70"/>
    <mergeCell ref="D103:H103"/>
    <mergeCell ref="D104:H104"/>
    <mergeCell ref="D109:H109"/>
    <mergeCell ref="D105:H105"/>
    <mergeCell ref="D106:H106"/>
    <mergeCell ref="D107:H107"/>
    <mergeCell ref="D108:H108"/>
    <mergeCell ref="E101:I101"/>
    <mergeCell ref="D114:I115"/>
    <mergeCell ref="D110:F110"/>
    <mergeCell ref="D111:F111"/>
    <mergeCell ref="D112:F112"/>
    <mergeCell ref="D113:F113"/>
    <mergeCell ref="D4:I4"/>
    <mergeCell ref="E8:I8"/>
    <mergeCell ref="E14:I14"/>
    <mergeCell ref="D6:I6"/>
    <mergeCell ref="D5:I5"/>
  </mergeCells>
  <phoneticPr fontId="6" type="noConversion"/>
  <pageMargins left="0.75" right="0.75" top="1" bottom="1" header="0.5" footer="0.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9</vt:i4>
      </vt:variant>
      <vt:variant>
        <vt:lpstr>Intervalli denominati</vt:lpstr>
      </vt:variant>
      <vt:variant>
        <vt:i4>6</vt:i4>
      </vt:variant>
    </vt:vector>
  </HeadingPairs>
  <TitlesOfParts>
    <vt:vector size="15" baseType="lpstr">
      <vt:lpstr>avvertenza</vt:lpstr>
      <vt:lpstr>prezziario</vt:lpstr>
      <vt:lpstr>palizzata</vt:lpstr>
      <vt:lpstr>gradonata</vt:lpstr>
      <vt:lpstr>grata</vt:lpstr>
      <vt:lpstr>grata ves</vt:lpstr>
      <vt:lpstr>palificata doppia</vt:lpstr>
      <vt:lpstr>calc_peso_costo_tondini</vt:lpstr>
      <vt:lpstr>NP base </vt:lpstr>
      <vt:lpstr>gradonata!Area_stampa</vt:lpstr>
      <vt:lpstr>grata!Area_stampa</vt:lpstr>
      <vt:lpstr>'grata ves'!Area_stampa</vt:lpstr>
      <vt:lpstr>'palificata doppia'!Area_stampa</vt:lpstr>
      <vt:lpstr>palizzata!Area_stampa</vt:lpstr>
      <vt:lpstr>prezziario!Area_stampa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GM</dc:creator>
  <cp:lastModifiedBy>manuela</cp:lastModifiedBy>
  <cp:lastPrinted>2013-09-05T08:18:58Z</cp:lastPrinted>
  <dcterms:created xsi:type="dcterms:W3CDTF">2012-10-22T19:45:51Z</dcterms:created>
  <dcterms:modified xsi:type="dcterms:W3CDTF">2013-09-05T12:27:27Z</dcterms:modified>
</cp:coreProperties>
</file>